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mc:AlternateContent xmlns:mc="http://schemas.openxmlformats.org/markup-compatibility/2006">
    <mc:Choice Requires="x15">
      <x15ac:absPath xmlns:x15ac="http://schemas.microsoft.com/office/spreadsheetml/2010/11/ac" url="C:\Users\mgrbin\Desktop\"/>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120" yWindow="-120" windowWidth="29040" windowHeight="164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71027"/>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F288" i="9"/>
  <c r="F287" i="9"/>
  <c r="F286" i="9"/>
  <c r="H285" i="9"/>
  <c r="G285" i="9"/>
  <c r="E285" i="9" s="1"/>
  <c r="B285" i="9" s="1"/>
  <c r="F285" i="9"/>
  <c r="H284" i="9"/>
  <c r="G284" i="9"/>
  <c r="F284" i="9"/>
  <c r="H283" i="9"/>
  <c r="G283" i="9"/>
  <c r="F283" i="9"/>
  <c r="F282" i="9"/>
  <c r="H281" i="9"/>
  <c r="G281" i="9"/>
  <c r="F281" i="9"/>
  <c r="E281" i="9"/>
  <c r="B281" i="9" s="1"/>
  <c r="H280" i="9"/>
  <c r="G280" i="9"/>
  <c r="E280" i="9" s="1"/>
  <c r="B280" i="9" s="1"/>
  <c r="F280" i="9"/>
  <c r="H279" i="9"/>
  <c r="G279" i="9"/>
  <c r="F279" i="9"/>
  <c r="F278" i="9"/>
  <c r="F277" i="9"/>
  <c r="F276" i="9"/>
  <c r="L274" i="9"/>
  <c r="F274" i="9" s="1"/>
  <c r="H274" i="9"/>
  <c r="I273" i="9"/>
  <c r="H273" i="9"/>
  <c r="F273" i="9"/>
  <c r="E272" i="9"/>
  <c r="M271" i="9"/>
  <c r="L271" i="9"/>
  <c r="E271" i="9"/>
  <c r="M270" i="9"/>
  <c r="L270" i="9"/>
  <c r="E270" i="9"/>
  <c r="M269" i="9"/>
  <c r="L269" i="9"/>
  <c r="F269" i="9"/>
  <c r="E269" i="9"/>
  <c r="M268" i="9"/>
  <c r="L268" i="9"/>
  <c r="F268" i="9"/>
  <c r="B268" i="9" s="1"/>
  <c r="E268" i="9"/>
  <c r="M267" i="9"/>
  <c r="L267" i="9"/>
  <c r="E267" i="9"/>
  <c r="M266" i="9"/>
  <c r="L266" i="9"/>
  <c r="E266" i="9"/>
  <c r="M265" i="9"/>
  <c r="L265" i="9"/>
  <c r="F265" i="9" s="1"/>
  <c r="E265" i="9"/>
  <c r="B265" i="9" s="1"/>
  <c r="M264" i="9"/>
  <c r="L264" i="9"/>
  <c r="F264" i="9" s="1"/>
  <c r="E264" i="9"/>
  <c r="M263" i="9"/>
  <c r="L263" i="9"/>
  <c r="F263" i="9" s="1"/>
  <c r="B263" i="9" s="1"/>
  <c r="E263" i="9"/>
  <c r="M262" i="9"/>
  <c r="F262" i="9" s="1"/>
  <c r="L262" i="9"/>
  <c r="E262" i="9"/>
  <c r="M261" i="9"/>
  <c r="L261" i="9"/>
  <c r="F261" i="9" s="1"/>
  <c r="E261" i="9"/>
  <c r="B261" i="9" s="1"/>
  <c r="M260" i="9"/>
  <c r="L260" i="9"/>
  <c r="F260" i="9" s="1"/>
  <c r="E260" i="9"/>
  <c r="M259" i="9"/>
  <c r="L259" i="9"/>
  <c r="F259" i="9" s="1"/>
  <c r="B259" i="9" s="1"/>
  <c r="E259" i="9"/>
  <c r="M258" i="9"/>
  <c r="F258" i="9" s="1"/>
  <c r="L258" i="9"/>
  <c r="E258" i="9"/>
  <c r="B258" i="9" s="1"/>
  <c r="M257" i="9"/>
  <c r="L257" i="9"/>
  <c r="F257" i="9"/>
  <c r="E257" i="9"/>
  <c r="M256" i="9"/>
  <c r="L256" i="9"/>
  <c r="F256" i="9"/>
  <c r="B256" i="9" s="1"/>
  <c r="E256" i="9"/>
  <c r="M255" i="9"/>
  <c r="L255" i="9"/>
  <c r="E255" i="9"/>
  <c r="M254" i="9"/>
  <c r="L254" i="9"/>
  <c r="E254" i="9"/>
  <c r="M253" i="9"/>
  <c r="F253" i="9" s="1"/>
  <c r="L253" i="9"/>
  <c r="E253" i="9"/>
  <c r="M252" i="9"/>
  <c r="F252" i="9" s="1"/>
  <c r="B252" i="9" s="1"/>
  <c r="L252" i="9"/>
  <c r="E252" i="9"/>
  <c r="M251" i="9"/>
  <c r="L251" i="9"/>
  <c r="E251" i="9"/>
  <c r="M250" i="9"/>
  <c r="L250" i="9"/>
  <c r="E250" i="9"/>
  <c r="M249" i="9"/>
  <c r="L249" i="9"/>
  <c r="F249" i="9" s="1"/>
  <c r="E249" i="9"/>
  <c r="M248" i="9"/>
  <c r="L248" i="9"/>
  <c r="F248" i="9" s="1"/>
  <c r="E248" i="9"/>
  <c r="M247" i="9"/>
  <c r="L247" i="9"/>
  <c r="F247" i="9" s="1"/>
  <c r="B247" i="9" s="1"/>
  <c r="E247" i="9"/>
  <c r="M246" i="9"/>
  <c r="F246" i="9" s="1"/>
  <c r="B246" i="9" s="1"/>
  <c r="L246" i="9"/>
  <c r="E246" i="9"/>
  <c r="M245" i="9"/>
  <c r="L245" i="9"/>
  <c r="F245" i="9" s="1"/>
  <c r="E245" i="9"/>
  <c r="M244" i="9"/>
  <c r="L244" i="9"/>
  <c r="F244" i="9" s="1"/>
  <c r="E244" i="9"/>
  <c r="M243" i="9"/>
  <c r="L243" i="9"/>
  <c r="F243" i="9" s="1"/>
  <c r="B243" i="9" s="1"/>
  <c r="E243" i="9"/>
  <c r="M242" i="9"/>
  <c r="F242" i="9" s="1"/>
  <c r="L242" i="9"/>
  <c r="E242" i="9"/>
  <c r="M241" i="9"/>
  <c r="L241" i="9"/>
  <c r="F241" i="9"/>
  <c r="E241" i="9"/>
  <c r="M240" i="9"/>
  <c r="L240" i="9"/>
  <c r="F240" i="9"/>
  <c r="B240" i="9" s="1"/>
  <c r="E240" i="9"/>
  <c r="M239" i="9"/>
  <c r="L239" i="9"/>
  <c r="E239" i="9"/>
  <c r="M238" i="9"/>
  <c r="L238" i="9"/>
  <c r="E238" i="9"/>
  <c r="M237" i="9"/>
  <c r="F237" i="9" s="1"/>
  <c r="L237" i="9"/>
  <c r="E237" i="9"/>
  <c r="M236" i="9"/>
  <c r="F236" i="9" s="1"/>
  <c r="B236" i="9" s="1"/>
  <c r="L236" i="9"/>
  <c r="E236" i="9"/>
  <c r="M235" i="9"/>
  <c r="L235" i="9"/>
  <c r="E235" i="9"/>
  <c r="M234" i="9"/>
  <c r="L234" i="9"/>
  <c r="E234" i="9"/>
  <c r="M233" i="9"/>
  <c r="L233" i="9"/>
  <c r="F233" i="9" s="1"/>
  <c r="E233" i="9"/>
  <c r="M232" i="9"/>
  <c r="L232" i="9"/>
  <c r="F232" i="9" s="1"/>
  <c r="B232" i="9" s="1"/>
  <c r="E232" i="9"/>
  <c r="M231" i="9"/>
  <c r="L231" i="9"/>
  <c r="F231" i="9" s="1"/>
  <c r="B231" i="9" s="1"/>
  <c r="E231" i="9"/>
  <c r="M230" i="9"/>
  <c r="F230" i="9" s="1"/>
  <c r="B230" i="9" s="1"/>
  <c r="L230" i="9"/>
  <c r="E230" i="9"/>
  <c r="M229" i="9"/>
  <c r="L229" i="9"/>
  <c r="F229" i="9" s="1"/>
  <c r="E229" i="9"/>
  <c r="M228" i="9"/>
  <c r="L228" i="9"/>
  <c r="F228" i="9" s="1"/>
  <c r="E228" i="9"/>
  <c r="M227" i="9"/>
  <c r="L227" i="9"/>
  <c r="F227" i="9" s="1"/>
  <c r="B227" i="9" s="1"/>
  <c r="E227" i="9"/>
  <c r="M226" i="9"/>
  <c r="F226" i="9" s="1"/>
  <c r="L226" i="9"/>
  <c r="E226" i="9"/>
  <c r="H225" i="9"/>
  <c r="G225" i="9"/>
  <c r="F225" i="9"/>
  <c r="M224" i="9"/>
  <c r="L224" i="9"/>
  <c r="F224" i="9"/>
  <c r="B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F158" i="9"/>
  <c r="H157" i="9"/>
  <c r="G157" i="9"/>
  <c r="F157" i="9"/>
  <c r="H156" i="9"/>
  <c r="G156" i="9"/>
  <c r="F156" i="9"/>
  <c r="H155" i="9"/>
  <c r="G155" i="9"/>
  <c r="E155" i="9" s="1"/>
  <c r="B155" i="9" s="1"/>
  <c r="F155" i="9"/>
  <c r="H154" i="9"/>
  <c r="G154" i="9"/>
  <c r="F154" i="9"/>
  <c r="H153" i="9"/>
  <c r="G153" i="9"/>
  <c r="F153" i="9"/>
  <c r="H152" i="9"/>
  <c r="G152" i="9"/>
  <c r="F152" i="9"/>
  <c r="H151" i="9"/>
  <c r="G151" i="9"/>
  <c r="E151" i="9" s="1"/>
  <c r="B151" i="9" s="1"/>
  <c r="F151" i="9"/>
  <c r="H150" i="9"/>
  <c r="G150" i="9"/>
  <c r="F150" i="9"/>
  <c r="H149" i="9"/>
  <c r="G149" i="9"/>
  <c r="F149" i="9"/>
  <c r="H148" i="9"/>
  <c r="G148" i="9"/>
  <c r="F148" i="9"/>
  <c r="H147" i="9"/>
  <c r="G147" i="9"/>
  <c r="E147" i="9" s="1"/>
  <c r="B147" i="9" s="1"/>
  <c r="F147" i="9"/>
  <c r="H146" i="9"/>
  <c r="G146" i="9"/>
  <c r="F146" i="9"/>
  <c r="H145" i="9"/>
  <c r="G145" i="9"/>
  <c r="F145" i="9"/>
  <c r="H144" i="9"/>
  <c r="G144" i="9"/>
  <c r="F144" i="9"/>
  <c r="H143" i="9"/>
  <c r="G143" i="9"/>
  <c r="F143" i="9"/>
  <c r="F142" i="9"/>
  <c r="H141" i="9"/>
  <c r="G141" i="9"/>
  <c r="E141" i="9" s="1"/>
  <c r="B141" i="9" s="1"/>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E133" i="9" s="1"/>
  <c r="B133" i="9" s="1"/>
  <c r="F133" i="9"/>
  <c r="H132" i="9"/>
  <c r="G132" i="9"/>
  <c r="F132" i="9"/>
  <c r="H131" i="9"/>
  <c r="G131" i="9"/>
  <c r="F131" i="9"/>
  <c r="H130" i="9"/>
  <c r="G130" i="9"/>
  <c r="F130" i="9"/>
  <c r="H129" i="9"/>
  <c r="G129" i="9"/>
  <c r="E129" i="9" s="1"/>
  <c r="B129" i="9" s="1"/>
  <c r="F129" i="9"/>
  <c r="H128" i="9"/>
  <c r="G128" i="9"/>
  <c r="F128" i="9"/>
  <c r="H127" i="9"/>
  <c r="G127" i="9"/>
  <c r="F127" i="9"/>
  <c r="H126" i="9"/>
  <c r="G126" i="9"/>
  <c r="F126" i="9"/>
  <c r="H125" i="9"/>
  <c r="G125" i="9"/>
  <c r="E125" i="9" s="1"/>
  <c r="B125" i="9" s="1"/>
  <c r="F125" i="9"/>
  <c r="H124" i="9"/>
  <c r="G124" i="9"/>
  <c r="F124" i="9"/>
  <c r="H123" i="9"/>
  <c r="G123" i="9"/>
  <c r="F123" i="9"/>
  <c r="H122" i="9"/>
  <c r="G122" i="9"/>
  <c r="F122" i="9"/>
  <c r="H121" i="9"/>
  <c r="G121" i="9"/>
  <c r="E121" i="9" s="1"/>
  <c r="B121" i="9" s="1"/>
  <c r="F121" i="9"/>
  <c r="H120" i="9"/>
  <c r="G120" i="9"/>
  <c r="F120" i="9"/>
  <c r="H119" i="9"/>
  <c r="G119" i="9"/>
  <c r="F119" i="9"/>
  <c r="H118" i="9"/>
  <c r="G118" i="9"/>
  <c r="F118" i="9"/>
  <c r="H117" i="9"/>
  <c r="G117" i="9"/>
  <c r="E117" i="9" s="1"/>
  <c r="B117" i="9" s="1"/>
  <c r="F117" i="9"/>
  <c r="H116" i="9"/>
  <c r="G116" i="9"/>
  <c r="F116" i="9"/>
  <c r="H115" i="9"/>
  <c r="G115" i="9"/>
  <c r="E115" i="9" s="1"/>
  <c r="B115" i="9" s="1"/>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E103" i="9" s="1"/>
  <c r="B103" i="9" s="1"/>
  <c r="F103" i="9"/>
  <c r="H102" i="9"/>
  <c r="G102" i="9"/>
  <c r="F102" i="9"/>
  <c r="H101" i="9"/>
  <c r="G101" i="9"/>
  <c r="F101" i="9"/>
  <c r="H100" i="9"/>
  <c r="G100" i="9"/>
  <c r="F100" i="9"/>
  <c r="H99" i="9"/>
  <c r="G99" i="9"/>
  <c r="E99" i="9" s="1"/>
  <c r="B99" i="9" s="1"/>
  <c r="F99" i="9"/>
  <c r="H98" i="9"/>
  <c r="G98" i="9"/>
  <c r="F98" i="9"/>
  <c r="H97" i="9"/>
  <c r="G97" i="9"/>
  <c r="F97" i="9"/>
  <c r="H96" i="9"/>
  <c r="G96" i="9"/>
  <c r="F96" i="9"/>
  <c r="H95" i="9"/>
  <c r="G95" i="9"/>
  <c r="E95" i="9" s="1"/>
  <c r="B95" i="9" s="1"/>
  <c r="F95" i="9"/>
  <c r="H94" i="9"/>
  <c r="G94" i="9"/>
  <c r="F94" i="9"/>
  <c r="H93" i="9"/>
  <c r="G93" i="9"/>
  <c r="F93" i="9"/>
  <c r="H92" i="9"/>
  <c r="G92" i="9"/>
  <c r="F92" i="9"/>
  <c r="H91" i="9"/>
  <c r="G91" i="9"/>
  <c r="E91" i="9" s="1"/>
  <c r="B91" i="9" s="1"/>
  <c r="F91" i="9"/>
  <c r="H90" i="9"/>
  <c r="G90" i="9"/>
  <c r="F90" i="9"/>
  <c r="H89" i="9"/>
  <c r="G89" i="9"/>
  <c r="F89" i="9"/>
  <c r="E89" i="9"/>
  <c r="B89" i="9" s="1"/>
  <c r="H88" i="9"/>
  <c r="G88" i="9"/>
  <c r="F88" i="9"/>
  <c r="E88" i="9"/>
  <c r="B88" i="9" s="1"/>
  <c r="H87" i="9"/>
  <c r="G87" i="9"/>
  <c r="E87" i="9" s="1"/>
  <c r="B87" i="9" s="1"/>
  <c r="F87" i="9"/>
  <c r="H86" i="9"/>
  <c r="G86" i="9"/>
  <c r="F86" i="9"/>
  <c r="H85" i="9"/>
  <c r="G85" i="9"/>
  <c r="E85" i="9" s="1"/>
  <c r="B85" i="9" s="1"/>
  <c r="F85" i="9"/>
  <c r="H84" i="9"/>
  <c r="G84" i="9"/>
  <c r="E84" i="9" s="1"/>
  <c r="F84" i="9"/>
  <c r="H83" i="9"/>
  <c r="G83" i="9"/>
  <c r="E83" i="9" s="1"/>
  <c r="B83" i="9" s="1"/>
  <c r="F83" i="9"/>
  <c r="H82" i="9"/>
  <c r="G82" i="9"/>
  <c r="F82" i="9"/>
  <c r="H81" i="9"/>
  <c r="G81" i="9"/>
  <c r="F81" i="9"/>
  <c r="E81" i="9"/>
  <c r="B81" i="9" s="1"/>
  <c r="H80" i="9"/>
  <c r="G80" i="9"/>
  <c r="F80" i="9"/>
  <c r="E80" i="9"/>
  <c r="H79" i="9"/>
  <c r="G79" i="9"/>
  <c r="E79" i="9" s="1"/>
  <c r="B79" i="9" s="1"/>
  <c r="F79" i="9"/>
  <c r="H78" i="9"/>
  <c r="G78" i="9"/>
  <c r="F78" i="9"/>
  <c r="H77" i="9"/>
  <c r="G77" i="9"/>
  <c r="E77" i="9" s="1"/>
  <c r="B77" i="9" s="1"/>
  <c r="F77" i="9"/>
  <c r="H76" i="9"/>
  <c r="G76" i="9"/>
  <c r="E76" i="9" s="1"/>
  <c r="B76" i="9" s="1"/>
  <c r="F76" i="9"/>
  <c r="H75" i="9"/>
  <c r="G75" i="9"/>
  <c r="E75" i="9" s="1"/>
  <c r="B75" i="9" s="1"/>
  <c r="F75" i="9"/>
  <c r="H74" i="9"/>
  <c r="G74" i="9"/>
  <c r="F74" i="9"/>
  <c r="H73" i="9"/>
  <c r="G73" i="9"/>
  <c r="F73" i="9"/>
  <c r="E73" i="9"/>
  <c r="B73" i="9" s="1"/>
  <c r="H72" i="9"/>
  <c r="G72" i="9"/>
  <c r="F72" i="9"/>
  <c r="E72" i="9"/>
  <c r="B72" i="9" s="1"/>
  <c r="H71" i="9"/>
  <c r="G71" i="9"/>
  <c r="E71" i="9" s="1"/>
  <c r="B71" i="9" s="1"/>
  <c r="F71" i="9"/>
  <c r="H70" i="9"/>
  <c r="G70" i="9"/>
  <c r="F70" i="9"/>
  <c r="H69" i="9"/>
  <c r="G69" i="9"/>
  <c r="E69" i="9" s="1"/>
  <c r="B69" i="9" s="1"/>
  <c r="F69" i="9"/>
  <c r="H68" i="9"/>
  <c r="G68" i="9"/>
  <c r="E68" i="9" s="1"/>
  <c r="F68" i="9"/>
  <c r="H67" i="9"/>
  <c r="G67" i="9"/>
  <c r="E67" i="9" s="1"/>
  <c r="B67" i="9" s="1"/>
  <c r="F67" i="9"/>
  <c r="H66" i="9"/>
  <c r="G66" i="9"/>
  <c r="F66" i="9"/>
  <c r="H65" i="9"/>
  <c r="G65" i="9"/>
  <c r="F65" i="9"/>
  <c r="E65" i="9"/>
  <c r="B65" i="9" s="1"/>
  <c r="H64" i="9"/>
  <c r="G64" i="9"/>
  <c r="F64" i="9"/>
  <c r="E64" i="9"/>
  <c r="H63" i="9"/>
  <c r="G63" i="9"/>
  <c r="E63" i="9" s="1"/>
  <c r="B63" i="9" s="1"/>
  <c r="F63" i="9"/>
  <c r="H62" i="9"/>
  <c r="G62" i="9"/>
  <c r="F62" i="9"/>
  <c r="H61" i="9"/>
  <c r="G61" i="9"/>
  <c r="E61" i="9" s="1"/>
  <c r="B61" i="9" s="1"/>
  <c r="F61" i="9"/>
  <c r="H60" i="9"/>
  <c r="G60" i="9"/>
  <c r="E60" i="9" s="1"/>
  <c r="B60" i="9" s="1"/>
  <c r="F60" i="9"/>
  <c r="H59" i="9"/>
  <c r="G59" i="9"/>
  <c r="E59" i="9" s="1"/>
  <c r="B59" i="9" s="1"/>
  <c r="F59" i="9"/>
  <c r="H58" i="9"/>
  <c r="G58" i="9"/>
  <c r="F58" i="9"/>
  <c r="H57" i="9"/>
  <c r="G57" i="9"/>
  <c r="E57" i="9" s="1"/>
  <c r="B57" i="9" s="1"/>
  <c r="F57" i="9"/>
  <c r="H56" i="9"/>
  <c r="G56" i="9"/>
  <c r="F56" i="9"/>
  <c r="H55" i="9"/>
  <c r="G55" i="9"/>
  <c r="E55" i="9" s="1"/>
  <c r="B55" i="9" s="1"/>
  <c r="F55" i="9"/>
  <c r="H54" i="9"/>
  <c r="G54" i="9"/>
  <c r="F54" i="9"/>
  <c r="H53" i="9"/>
  <c r="G53" i="9"/>
  <c r="E53" i="9" s="1"/>
  <c r="B53" i="9" s="1"/>
  <c r="F53" i="9"/>
  <c r="H52" i="9"/>
  <c r="G52" i="9"/>
  <c r="F52" i="9"/>
  <c r="H51" i="9"/>
  <c r="G51" i="9"/>
  <c r="E51" i="9" s="1"/>
  <c r="B51" i="9" s="1"/>
  <c r="F51" i="9"/>
  <c r="H50" i="9"/>
  <c r="G50" i="9"/>
  <c r="F50" i="9"/>
  <c r="H49" i="9"/>
  <c r="G49" i="9"/>
  <c r="E49" i="9" s="1"/>
  <c r="B49" i="9" s="1"/>
  <c r="F49" i="9"/>
  <c r="H48" i="9"/>
  <c r="G48" i="9"/>
  <c r="F48" i="9"/>
  <c r="H47" i="9"/>
  <c r="G47" i="9"/>
  <c r="E47" i="9" s="1"/>
  <c r="B47" i="9" s="1"/>
  <c r="F47" i="9"/>
  <c r="H46" i="9"/>
  <c r="G46" i="9"/>
  <c r="F46" i="9"/>
  <c r="H45" i="9"/>
  <c r="G45" i="9"/>
  <c r="F45" i="9"/>
  <c r="E45" i="9"/>
  <c r="B45" i="9" s="1"/>
  <c r="H44" i="9"/>
  <c r="G44" i="9"/>
  <c r="F44" i="9"/>
  <c r="E44" i="9"/>
  <c r="B44" i="9" s="1"/>
  <c r="H43" i="9"/>
  <c r="G43" i="9"/>
  <c r="F43" i="9"/>
  <c r="H42" i="9"/>
  <c r="G42" i="9"/>
  <c r="F42" i="9"/>
  <c r="H41" i="9"/>
  <c r="G41" i="9"/>
  <c r="F41" i="9"/>
  <c r="H40" i="9"/>
  <c r="G40" i="9"/>
  <c r="F40" i="9"/>
  <c r="H39" i="9"/>
  <c r="G39" i="9"/>
  <c r="F39" i="9"/>
  <c r="H38" i="9"/>
  <c r="G38" i="9"/>
  <c r="F38" i="9"/>
  <c r="H37" i="9"/>
  <c r="G37" i="9"/>
  <c r="F37" i="9"/>
  <c r="H36" i="9"/>
  <c r="G36" i="9"/>
  <c r="E36" i="9" s="1"/>
  <c r="F36" i="9"/>
  <c r="H35" i="9"/>
  <c r="G35" i="9"/>
  <c r="F35" i="9"/>
  <c r="H34" i="9"/>
  <c r="G34" i="9"/>
  <c r="E34" i="9" s="1"/>
  <c r="B34" i="9" s="1"/>
  <c r="F34" i="9"/>
  <c r="H33" i="9"/>
  <c r="E33" i="9" s="1"/>
  <c r="G33" i="9"/>
  <c r="F33" i="9"/>
  <c r="H32" i="9"/>
  <c r="E32" i="9" s="1"/>
  <c r="G32" i="9"/>
  <c r="F32" i="9"/>
  <c r="H31" i="9"/>
  <c r="G31" i="9"/>
  <c r="F31" i="9"/>
  <c r="H30" i="9"/>
  <c r="G30" i="9"/>
  <c r="F30" i="9"/>
  <c r="H29" i="9"/>
  <c r="G29" i="9"/>
  <c r="E29" i="9" s="1"/>
  <c r="B29" i="9" s="1"/>
  <c r="F29" i="9"/>
  <c r="H28" i="9"/>
  <c r="G28" i="9"/>
  <c r="E28" i="9" s="1"/>
  <c r="F28" i="9"/>
  <c r="H27" i="9"/>
  <c r="G27" i="9"/>
  <c r="F27" i="9"/>
  <c r="H26" i="9"/>
  <c r="G26" i="9"/>
  <c r="F26" i="9"/>
  <c r="H25" i="9"/>
  <c r="E25" i="9" s="1"/>
  <c r="G25" i="9"/>
  <c r="F25" i="9"/>
  <c r="H24" i="9"/>
  <c r="E24" i="9" s="1"/>
  <c r="G24" i="9"/>
  <c r="F24" i="9"/>
  <c r="H23" i="9"/>
  <c r="G23" i="9"/>
  <c r="F23" i="9"/>
  <c r="H22" i="9"/>
  <c r="G22" i="9"/>
  <c r="E22" i="9" s="1"/>
  <c r="B22" i="9" s="1"/>
  <c r="F22" i="9"/>
  <c r="H21" i="9"/>
  <c r="G21" i="9"/>
  <c r="F21" i="9"/>
  <c r="F20" i="9"/>
  <c r="F4" i="9"/>
  <c r="O3" i="9"/>
  <c r="G274" i="9" s="1"/>
  <c r="E274" i="9" s="1"/>
  <c r="I3" i="9"/>
  <c r="H3" i="9"/>
  <c r="I10" i="9" s="1"/>
  <c r="G3" i="9"/>
  <c r="D101" i="8"/>
  <c r="C1576" i="1" s="1"/>
  <c r="D95" i="8"/>
  <c r="D90" i="8"/>
  <c r="D85" i="8"/>
  <c r="D80" i="8"/>
  <c r="C1555" i="1" s="1"/>
  <c r="D75" i="8"/>
  <c r="D70" i="8"/>
  <c r="D65" i="8"/>
  <c r="D60" i="8"/>
  <c r="C1535" i="1" s="1"/>
  <c r="D55" i="8"/>
  <c r="D50" i="8"/>
  <c r="C1525" i="1" s="1"/>
  <c r="D44" i="8"/>
  <c r="D36" i="8"/>
  <c r="D26" i="8"/>
  <c r="D18" i="8"/>
  <c r="D8" i="8"/>
  <c r="E44" i="7"/>
  <c r="D44" i="7"/>
  <c r="E39" i="7"/>
  <c r="D39" i="7"/>
  <c r="D38" i="7" s="1"/>
  <c r="E30" i="7"/>
  <c r="D30" i="7"/>
  <c r="E23" i="7"/>
  <c r="D23" i="7"/>
  <c r="D22" i="7" s="1"/>
  <c r="E22" i="7"/>
  <c r="I30" i="3" s="1"/>
  <c r="E7" i="7"/>
  <c r="D7" i="7"/>
  <c r="D6" i="7" s="1"/>
  <c r="E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337" i="1" s="1"/>
  <c r="G1337" i="1" s="1"/>
  <c r="D43" i="6"/>
  <c r="F43" i="6" s="1"/>
  <c r="F42" i="6"/>
  <c r="F41" i="6"/>
  <c r="F40" i="6"/>
  <c r="E39" i="6"/>
  <c r="D39" i="6"/>
  <c r="F39" i="6" s="1"/>
  <c r="F38" i="6"/>
  <c r="F37" i="6"/>
  <c r="E36" i="6"/>
  <c r="D36" i="6"/>
  <c r="F34" i="6"/>
  <c r="F33" i="6"/>
  <c r="F32" i="6"/>
  <c r="F31" i="6"/>
  <c r="F30" i="6"/>
  <c r="F29" i="6"/>
  <c r="F28" i="6"/>
  <c r="E28" i="6"/>
  <c r="D1322" i="1" s="1"/>
  <c r="D28" i="6"/>
  <c r="F27" i="6"/>
  <c r="F26" i="6"/>
  <c r="F25" i="6"/>
  <c r="F24" i="6"/>
  <c r="F23" i="6"/>
  <c r="F22" i="6"/>
  <c r="E22" i="6"/>
  <c r="D1316" i="1" s="1"/>
  <c r="D22" i="6"/>
  <c r="F21" i="6"/>
  <c r="F20" i="6"/>
  <c r="F19" i="6"/>
  <c r="F18" i="6"/>
  <c r="F17" i="6"/>
  <c r="F16" i="6"/>
  <c r="F15" i="6"/>
  <c r="F14" i="6"/>
  <c r="E13" i="6"/>
  <c r="D13" i="6"/>
  <c r="F12" i="6"/>
  <c r="F11" i="6"/>
  <c r="F10" i="6"/>
  <c r="E10" i="6"/>
  <c r="D1304" i="1"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D258" i="5"/>
  <c r="F258" i="5" s="1"/>
  <c r="F257" i="5"/>
  <c r="F256" i="5"/>
  <c r="F255" i="5"/>
  <c r="F254" i="5"/>
  <c r="F253" i="5"/>
  <c r="F252" i="5"/>
  <c r="F251" i="5"/>
  <c r="E250" i="5"/>
  <c r="D250" i="5"/>
  <c r="F250" i="5" s="1"/>
  <c r="F249" i="5"/>
  <c r="F248" i="5"/>
  <c r="F247" i="5"/>
  <c r="E246" i="5"/>
  <c r="E245" i="5" s="1"/>
  <c r="D1222" i="1" s="1"/>
  <c r="D246" i="5"/>
  <c r="F244" i="5"/>
  <c r="F243" i="5"/>
  <c r="E242" i="5"/>
  <c r="D242" i="5"/>
  <c r="F242" i="5" s="1"/>
  <c r="F241" i="5"/>
  <c r="F240" i="5"/>
  <c r="E239" i="5"/>
  <c r="E238" i="5" s="1"/>
  <c r="E237" i="5" s="1"/>
  <c r="I23" i="3"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292" i="9"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D180" i="5"/>
  <c r="F179" i="5"/>
  <c r="F178" i="5"/>
  <c r="E177" i="5"/>
  <c r="F173" i="5"/>
  <c r="F172" i="5"/>
  <c r="F171" i="5"/>
  <c r="E170" i="5"/>
  <c r="D1148" i="1" s="1"/>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F146" i="5"/>
  <c r="D146"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F77" i="5"/>
  <c r="F76" i="5"/>
  <c r="F75" i="5"/>
  <c r="F74" i="5"/>
  <c r="F73" i="5"/>
  <c r="F72" i="5"/>
  <c r="F71" i="5"/>
  <c r="E70" i="5"/>
  <c r="E69" i="5" s="1"/>
  <c r="D70" i="5"/>
  <c r="D69" i="5" s="1"/>
  <c r="F69" i="5" s="1"/>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E625" i="4" s="1"/>
  <c r="D632" i="4"/>
  <c r="F632" i="4" s="1"/>
  <c r="F631" i="4"/>
  <c r="F630" i="4"/>
  <c r="E629" i="4"/>
  <c r="D629" i="4"/>
  <c r="F629" i="4" s="1"/>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3" i="4"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D581" i="4"/>
  <c r="F581" i="4" s="1"/>
  <c r="D580" i="4"/>
  <c r="F580" i="4" s="1"/>
  <c r="F579" i="4"/>
  <c r="F578" i="4"/>
  <c r="E577" i="4"/>
  <c r="D577" i="4"/>
  <c r="F577" i="4" s="1"/>
  <c r="F576" i="4"/>
  <c r="F575" i="4"/>
  <c r="E574" i="4"/>
  <c r="D574" i="4"/>
  <c r="F574" i="4" s="1"/>
  <c r="F573" i="4"/>
  <c r="F572" i="4"/>
  <c r="E571" i="4"/>
  <c r="E567" i="4" s="1"/>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E529" i="4" s="1"/>
  <c r="D543" i="4"/>
  <c r="F543" i="4" s="1"/>
  <c r="F542" i="4"/>
  <c r="F541" i="4"/>
  <c r="F540" i="4"/>
  <c r="F539" i="4"/>
  <c r="E538" i="4"/>
  <c r="D538" i="4"/>
  <c r="F538" i="4" s="1"/>
  <c r="F537" i="4"/>
  <c r="F536" i="4"/>
  <c r="E535" i="4"/>
  <c r="D535" i="4"/>
  <c r="F535" i="4" s="1"/>
  <c r="F534" i="4"/>
  <c r="F533" i="4"/>
  <c r="F532" i="4"/>
  <c r="F531" i="4"/>
  <c r="E530" i="4"/>
  <c r="D530" i="4"/>
  <c r="F527" i="4"/>
  <c r="F526" i="4"/>
  <c r="F525" i="4"/>
  <c r="E525" i="4"/>
  <c r="E515" i="4" s="1"/>
  <c r="D525" i="4"/>
  <c r="F524" i="4"/>
  <c r="F523" i="4"/>
  <c r="F522" i="4"/>
  <c r="E522" i="4"/>
  <c r="D522" i="4"/>
  <c r="F521" i="4"/>
  <c r="F520" i="4"/>
  <c r="E519" i="4"/>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F463" i="4"/>
  <c r="E463" i="4"/>
  <c r="E459" i="4" s="1"/>
  <c r="D463" i="4"/>
  <c r="F462" i="4"/>
  <c r="F461" i="4"/>
  <c r="E460" i="4"/>
  <c r="D460" i="4"/>
  <c r="F460" i="4" s="1"/>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E418" i="4"/>
  <c r="D418" i="4"/>
  <c r="E417" i="4"/>
  <c r="D412" i="1" s="1"/>
  <c r="D417" i="4"/>
  <c r="E416" i="4"/>
  <c r="D416" i="4"/>
  <c r="F416" i="4" s="1"/>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0" i="4"/>
  <c r="F269" i="4"/>
  <c r="F268" i="4"/>
  <c r="E268" i="4"/>
  <c r="D268" i="4"/>
  <c r="F266" i="4"/>
  <c r="F265" i="4"/>
  <c r="F264" i="4"/>
  <c r="E264" i="4"/>
  <c r="D264" i="4"/>
  <c r="F261" i="4"/>
  <c r="F260" i="4"/>
  <c r="E259" i="4"/>
  <c r="D259" i="4"/>
  <c r="F259" i="4" s="1"/>
  <c r="F257" i="4"/>
  <c r="F256" i="4"/>
  <c r="F255" i="4"/>
  <c r="F254" i="4"/>
  <c r="F253" i="4"/>
  <c r="E253" i="4"/>
  <c r="E252" i="4" s="1"/>
  <c r="D253" i="4"/>
  <c r="D252" i="4"/>
  <c r="F252" i="4" s="1"/>
  <c r="E247" i="4"/>
  <c r="E224" i="4" s="1"/>
  <c r="D247" i="4"/>
  <c r="F246" i="4"/>
  <c r="F245" i="4"/>
  <c r="F244" i="4"/>
  <c r="E244" i="4"/>
  <c r="D244" i="4"/>
  <c r="F241" i="4"/>
  <c r="F240" i="4"/>
  <c r="E240" i="4"/>
  <c r="D240" i="4"/>
  <c r="F238" i="4"/>
  <c r="F237" i="4"/>
  <c r="E236" i="4"/>
  <c r="D236" i="4"/>
  <c r="F236" i="4" s="1"/>
  <c r="F233" i="4"/>
  <c r="F232" i="4"/>
  <c r="E231" i="4"/>
  <c r="D231" i="4"/>
  <c r="F231" i="4" s="1"/>
  <c r="F230" i="4"/>
  <c r="F229" i="4"/>
  <c r="E228" i="4"/>
  <c r="D228" i="4"/>
  <c r="F228" i="4" s="1"/>
  <c r="F227" i="4"/>
  <c r="F226" i="4"/>
  <c r="E225" i="4"/>
  <c r="D225" i="4"/>
  <c r="F225" i="4" s="1"/>
  <c r="F222" i="4"/>
  <c r="F221" i="4"/>
  <c r="F220" i="4"/>
  <c r="E219" i="4"/>
  <c r="D219" i="4"/>
  <c r="F218" i="4"/>
  <c r="F217" i="4"/>
  <c r="F216" i="4"/>
  <c r="E216" i="4"/>
  <c r="E215" i="4" s="1"/>
  <c r="D216" i="4"/>
  <c r="C212" i="1"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C160" i="1" s="1"/>
  <c r="F162" i="4"/>
  <c r="F161" i="4"/>
  <c r="F160" i="4"/>
  <c r="E159" i="4"/>
  <c r="D155" i="1" s="1"/>
  <c r="D159" i="4"/>
  <c r="F159" i="4" s="1"/>
  <c r="F158" i="4"/>
  <c r="F157" i="4"/>
  <c r="F156" i="4"/>
  <c r="F155" i="4"/>
  <c r="F154" i="4"/>
  <c r="E153" i="4"/>
  <c r="D153" i="4"/>
  <c r="D152" i="4"/>
  <c r="F150" i="4"/>
  <c r="F149" i="4"/>
  <c r="F148" i="4"/>
  <c r="F147" i="4"/>
  <c r="F146" i="4"/>
  <c r="F145" i="4"/>
  <c r="F144" i="4"/>
  <c r="F143" i="4"/>
  <c r="F142" i="4"/>
  <c r="F141" i="4"/>
  <c r="E140" i="4"/>
  <c r="E139" i="4" s="1"/>
  <c r="D140" i="4"/>
  <c r="F138" i="4"/>
  <c r="F137" i="4"/>
  <c r="F136" i="4"/>
  <c r="F135" i="4"/>
  <c r="E134" i="4"/>
  <c r="D134" i="4"/>
  <c r="E133"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E82" i="4" s="1"/>
  <c r="D83" i="4"/>
  <c r="F83" i="4" s="1"/>
  <c r="F81" i="4"/>
  <c r="F80" i="4"/>
  <c r="F79" i="4"/>
  <c r="F78" i="4"/>
  <c r="E77" i="4"/>
  <c r="D77" i="4"/>
  <c r="F77" i="4" s="1"/>
  <c r="F76" i="4"/>
  <c r="F75" i="4"/>
  <c r="E74" i="4"/>
  <c r="D74" i="4"/>
  <c r="F74" i="4" s="1"/>
  <c r="F73" i="4"/>
  <c r="F72" i="4"/>
  <c r="F71" i="4"/>
  <c r="E71" i="4"/>
  <c r="D71" i="4"/>
  <c r="F70" i="4"/>
  <c r="F69" i="4"/>
  <c r="E68" i="4"/>
  <c r="D68" i="4"/>
  <c r="F68" i="4" s="1"/>
  <c r="F67" i="4"/>
  <c r="F66" i="4"/>
  <c r="E65" i="4"/>
  <c r="E50" i="4" s="1"/>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C1577" i="1"/>
  <c r="H1577" i="1" s="1"/>
  <c r="C1575" i="1"/>
  <c r="C1574" i="1"/>
  <c r="G1574" i="1" s="1"/>
  <c r="C1573" i="1"/>
  <c r="C1572" i="1"/>
  <c r="G1572" i="1" s="1"/>
  <c r="C1571" i="1"/>
  <c r="C1570" i="1"/>
  <c r="C1569" i="1"/>
  <c r="H1569" i="1" s="1"/>
  <c r="C1568" i="1"/>
  <c r="H1567" i="1"/>
  <c r="G1567" i="1"/>
  <c r="C1567" i="1"/>
  <c r="C1566" i="1"/>
  <c r="C1565" i="1"/>
  <c r="C1564" i="1"/>
  <c r="G1564" i="1" s="1"/>
  <c r="C1563" i="1"/>
  <c r="C1562" i="1"/>
  <c r="C1561" i="1"/>
  <c r="H1561" i="1" s="1"/>
  <c r="C1560" i="1"/>
  <c r="H1559" i="1"/>
  <c r="C1559" i="1"/>
  <c r="G1559" i="1" s="1"/>
  <c r="H1558" i="1"/>
  <c r="C1558" i="1"/>
  <c r="G1558" i="1" s="1"/>
  <c r="C1557" i="1"/>
  <c r="C1556" i="1"/>
  <c r="G1556" i="1" s="1"/>
  <c r="H1555" i="1"/>
  <c r="G1555" i="1"/>
  <c r="C1554" i="1"/>
  <c r="C1553" i="1"/>
  <c r="H1553" i="1" s="1"/>
  <c r="C1552" i="1"/>
  <c r="C1551" i="1"/>
  <c r="H1550" i="1"/>
  <c r="C1550" i="1"/>
  <c r="G1550" i="1" s="1"/>
  <c r="C1549" i="1"/>
  <c r="C1548" i="1"/>
  <c r="G1548" i="1" s="1"/>
  <c r="H1547" i="1"/>
  <c r="C1547" i="1"/>
  <c r="G1547" i="1" s="1"/>
  <c r="C1546" i="1"/>
  <c r="C1545" i="1"/>
  <c r="H1545" i="1" s="1"/>
  <c r="C1544" i="1"/>
  <c r="G1543" i="1"/>
  <c r="C1543" i="1"/>
  <c r="H1543" i="1" s="1"/>
  <c r="C1542" i="1"/>
  <c r="G1542" i="1" s="1"/>
  <c r="C1541" i="1"/>
  <c r="C1540" i="1"/>
  <c r="G1540" i="1" s="1"/>
  <c r="C1539" i="1"/>
  <c r="C1538" i="1"/>
  <c r="C1537" i="1"/>
  <c r="H1537" i="1" s="1"/>
  <c r="C1536" i="1"/>
  <c r="H1535" i="1"/>
  <c r="G1535" i="1"/>
  <c r="C1534" i="1"/>
  <c r="C1533" i="1"/>
  <c r="C1532" i="1"/>
  <c r="G1532" i="1" s="1"/>
  <c r="C1531" i="1"/>
  <c r="H1531" i="1" s="1"/>
  <c r="C1530" i="1"/>
  <c r="C1529" i="1"/>
  <c r="H1529" i="1" s="1"/>
  <c r="C1528" i="1"/>
  <c r="C1527" i="1"/>
  <c r="C1526" i="1"/>
  <c r="H1526" i="1" s="1"/>
  <c r="C1523" i="1"/>
  <c r="G1522" i="1"/>
  <c r="C1522" i="1"/>
  <c r="H1522" i="1" s="1"/>
  <c r="C1521" i="1"/>
  <c r="H1520" i="1"/>
  <c r="C1520" i="1"/>
  <c r="G1520" i="1" s="1"/>
  <c r="C1519" i="1"/>
  <c r="H1516" i="1"/>
  <c r="C1516" i="1"/>
  <c r="G1516" i="1" s="1"/>
  <c r="C1515" i="1"/>
  <c r="G1514" i="1"/>
  <c r="C1514" i="1"/>
  <c r="H1514" i="1" s="1"/>
  <c r="C1513" i="1"/>
  <c r="H1512" i="1"/>
  <c r="C1512" i="1"/>
  <c r="G1512" i="1" s="1"/>
  <c r="C1511" i="1"/>
  <c r="C1510" i="1"/>
  <c r="H1510" i="1" s="1"/>
  <c r="C1509" i="1"/>
  <c r="G1509" i="1" s="1"/>
  <c r="H1508" i="1"/>
  <c r="G1508" i="1"/>
  <c r="C1508" i="1"/>
  <c r="C1507" i="1"/>
  <c r="C1506" i="1"/>
  <c r="C1505" i="1"/>
  <c r="G1505" i="1" s="1"/>
  <c r="C1504" i="1"/>
  <c r="H1504" i="1" s="1"/>
  <c r="C1503" i="1"/>
  <c r="C1502" i="1"/>
  <c r="H1502" i="1" s="1"/>
  <c r="H1500" i="1"/>
  <c r="G1500" i="1"/>
  <c r="C1500" i="1"/>
  <c r="C1498" i="1"/>
  <c r="H1497" i="1"/>
  <c r="C1497" i="1"/>
  <c r="G1497" i="1" s="1"/>
  <c r="C1496" i="1"/>
  <c r="C1495" i="1"/>
  <c r="C1494" i="1"/>
  <c r="H1493" i="1"/>
  <c r="C1493" i="1"/>
  <c r="G1493" i="1" s="1"/>
  <c r="G1492" i="1"/>
  <c r="C1492" i="1"/>
  <c r="H1492" i="1" s="1"/>
  <c r="C1491" i="1"/>
  <c r="C1490" i="1"/>
  <c r="H1489" i="1"/>
  <c r="C1489" i="1"/>
  <c r="G1489" i="1" s="1"/>
  <c r="C1488" i="1"/>
  <c r="C1487" i="1"/>
  <c r="C1486" i="1"/>
  <c r="C1485" i="1"/>
  <c r="G1485" i="1" s="1"/>
  <c r="C1484" i="1"/>
  <c r="G1484" i="1" s="1"/>
  <c r="C1483" i="1"/>
  <c r="C1482" i="1"/>
  <c r="G1482" i="1" s="1"/>
  <c r="C1480" i="1"/>
  <c r="H1480" i="1" s="1"/>
  <c r="D1479" i="1"/>
  <c r="C1479" i="1"/>
  <c r="D1478" i="1"/>
  <c r="C1478" i="1"/>
  <c r="D1477" i="1"/>
  <c r="H1477" i="1" s="1"/>
  <c r="C1477" i="1"/>
  <c r="D1476" i="1"/>
  <c r="C1476" i="1"/>
  <c r="J1476" i="1" s="1"/>
  <c r="C1475" i="1"/>
  <c r="H1474" i="1"/>
  <c r="D1474" i="1"/>
  <c r="C1474" i="1"/>
  <c r="D1473" i="1"/>
  <c r="C1473" i="1"/>
  <c r="D1472" i="1"/>
  <c r="C1472" i="1"/>
  <c r="D1471" i="1"/>
  <c r="C1471" i="1"/>
  <c r="D1470" i="1"/>
  <c r="C1470" i="1"/>
  <c r="C1469" i="1"/>
  <c r="D1468" i="1"/>
  <c r="C1468" i="1"/>
  <c r="D1467" i="1"/>
  <c r="C1467" i="1"/>
  <c r="J1467" i="1" s="1"/>
  <c r="H1466" i="1"/>
  <c r="D1466" i="1"/>
  <c r="C1466" i="1"/>
  <c r="J1466" i="1" s="1"/>
  <c r="D1465" i="1"/>
  <c r="C1465" i="1"/>
  <c r="D1464" i="1"/>
  <c r="C1464" i="1"/>
  <c r="J1463" i="1"/>
  <c r="D1463" i="1"/>
  <c r="C1463" i="1"/>
  <c r="H1462" i="1"/>
  <c r="D1462" i="1"/>
  <c r="C1462" i="1"/>
  <c r="D1461" i="1"/>
  <c r="C1461" i="1"/>
  <c r="D1460" i="1"/>
  <c r="C1460" i="1"/>
  <c r="D1459" i="1"/>
  <c r="H1459" i="1" s="1"/>
  <c r="C1459" i="1"/>
  <c r="D1458" i="1"/>
  <c r="C1458" i="1"/>
  <c r="H1457" i="1"/>
  <c r="D1457" i="1"/>
  <c r="C1457" i="1"/>
  <c r="J1457" i="1" s="1"/>
  <c r="D1456" i="1"/>
  <c r="C1456" i="1"/>
  <c r="D1455" i="1"/>
  <c r="C1455" i="1"/>
  <c r="H1454" i="1"/>
  <c r="D1454" i="1"/>
  <c r="C1454" i="1"/>
  <c r="G1454" i="1" s="1"/>
  <c r="D1453" i="1"/>
  <c r="D1452" i="1"/>
  <c r="C1452" i="1"/>
  <c r="H1451" i="1"/>
  <c r="D1451" i="1"/>
  <c r="C1451" i="1"/>
  <c r="J1451" i="1" s="1"/>
  <c r="D1450" i="1"/>
  <c r="C1450" i="1"/>
  <c r="D1449" i="1"/>
  <c r="C1449" i="1"/>
  <c r="D1448" i="1"/>
  <c r="C1448" i="1"/>
  <c r="D1447" i="1"/>
  <c r="C1447" i="1"/>
  <c r="D1446" i="1"/>
  <c r="C1446" i="1"/>
  <c r="G1445" i="1"/>
  <c r="D1445" i="1"/>
  <c r="C1445" i="1"/>
  <c r="D1444" i="1"/>
  <c r="C1444" i="1"/>
  <c r="G1443" i="1"/>
  <c r="I1443" i="1" s="1"/>
  <c r="D1443" i="1"/>
  <c r="C1443" i="1"/>
  <c r="H1443" i="1" s="1"/>
  <c r="D1442" i="1"/>
  <c r="C1442" i="1"/>
  <c r="D1441" i="1"/>
  <c r="C1441" i="1"/>
  <c r="D1440" i="1"/>
  <c r="C1440" i="1"/>
  <c r="D1439" i="1"/>
  <c r="C1439" i="1"/>
  <c r="D1438" i="1"/>
  <c r="C1438" i="1"/>
  <c r="C1437" i="1"/>
  <c r="D1434" i="1"/>
  <c r="C1434" i="1"/>
  <c r="D1433" i="1"/>
  <c r="C1433" i="1"/>
  <c r="G1432" i="1"/>
  <c r="D1432" i="1"/>
  <c r="C1432" i="1"/>
  <c r="H1432" i="1" s="1"/>
  <c r="G1431" i="1"/>
  <c r="D1431" i="1"/>
  <c r="C1431" i="1"/>
  <c r="D1430" i="1"/>
  <c r="C1430" i="1"/>
  <c r="D1429" i="1"/>
  <c r="C1429" i="1"/>
  <c r="G1428" i="1"/>
  <c r="D1428" i="1"/>
  <c r="C1428" i="1"/>
  <c r="H1428" i="1" s="1"/>
  <c r="D1427" i="1"/>
  <c r="G1427" i="1" s="1"/>
  <c r="C1427" i="1"/>
  <c r="D1426" i="1"/>
  <c r="C1426" i="1"/>
  <c r="D1425" i="1"/>
  <c r="C1425" i="1"/>
  <c r="D1424" i="1"/>
  <c r="D1423" i="1"/>
  <c r="D1422" i="1"/>
  <c r="C1422" i="1"/>
  <c r="D1421" i="1"/>
  <c r="C1421" i="1"/>
  <c r="G1420" i="1"/>
  <c r="D1420" i="1"/>
  <c r="C1420" i="1"/>
  <c r="H1420" i="1" s="1"/>
  <c r="G1419" i="1"/>
  <c r="D1419" i="1"/>
  <c r="C1419" i="1"/>
  <c r="D1418" i="1"/>
  <c r="C1418" i="1"/>
  <c r="D1417" i="1"/>
  <c r="C1417" i="1"/>
  <c r="G1416" i="1"/>
  <c r="D1416" i="1"/>
  <c r="C1416" i="1"/>
  <c r="H1416" i="1" s="1"/>
  <c r="D1415" i="1"/>
  <c r="G1415" i="1" s="1"/>
  <c r="C1415" i="1"/>
  <c r="D1414" i="1"/>
  <c r="C1414" i="1"/>
  <c r="D1413" i="1"/>
  <c r="C1413" i="1"/>
  <c r="C1412" i="1"/>
  <c r="D1411" i="1"/>
  <c r="C1411" i="1"/>
  <c r="G1410" i="1"/>
  <c r="D1410" i="1"/>
  <c r="C1410" i="1"/>
  <c r="H1410" i="1" s="1"/>
  <c r="D1409" i="1"/>
  <c r="G1407" i="1"/>
  <c r="D1407" i="1"/>
  <c r="C1407" i="1"/>
  <c r="D1406" i="1"/>
  <c r="C1406" i="1"/>
  <c r="D1405" i="1"/>
  <c r="C1405" i="1"/>
  <c r="G1404" i="1"/>
  <c r="D1404" i="1"/>
  <c r="C1404" i="1"/>
  <c r="H1404" i="1" s="1"/>
  <c r="G1403" i="1"/>
  <c r="D1403" i="1"/>
  <c r="C1403" i="1"/>
  <c r="D1402" i="1"/>
  <c r="C1402" i="1"/>
  <c r="D1401" i="1"/>
  <c r="C1401" i="1"/>
  <c r="G1400" i="1"/>
  <c r="D1400" i="1"/>
  <c r="C1400" i="1"/>
  <c r="H1400" i="1" s="1"/>
  <c r="G1399" i="1"/>
  <c r="D1399" i="1"/>
  <c r="C1399" i="1"/>
  <c r="D1398" i="1"/>
  <c r="C1398" i="1"/>
  <c r="D1397" i="1"/>
  <c r="C1397" i="1"/>
  <c r="G1396" i="1"/>
  <c r="D1396" i="1"/>
  <c r="C1396" i="1"/>
  <c r="H1396" i="1" s="1"/>
  <c r="G1395" i="1"/>
  <c r="D1395" i="1"/>
  <c r="C1395" i="1"/>
  <c r="D1394" i="1"/>
  <c r="C1394" i="1"/>
  <c r="D1393" i="1"/>
  <c r="C1393" i="1"/>
  <c r="G1392" i="1"/>
  <c r="D1392" i="1"/>
  <c r="C1392" i="1"/>
  <c r="H1392" i="1" s="1"/>
  <c r="G1391" i="1"/>
  <c r="D1391" i="1"/>
  <c r="C1391" i="1"/>
  <c r="D1390" i="1"/>
  <c r="C1390" i="1"/>
  <c r="D1389" i="1"/>
  <c r="C1389" i="1"/>
  <c r="G1388" i="1"/>
  <c r="D1388" i="1"/>
  <c r="C1388" i="1"/>
  <c r="H1388" i="1" s="1"/>
  <c r="G1387" i="1"/>
  <c r="D1387" i="1"/>
  <c r="C1387" i="1"/>
  <c r="D1386" i="1"/>
  <c r="C1386" i="1"/>
  <c r="D1385" i="1"/>
  <c r="C1385" i="1"/>
  <c r="G1384" i="1"/>
  <c r="D1384" i="1"/>
  <c r="C1384" i="1"/>
  <c r="H1384" i="1" s="1"/>
  <c r="D1383" i="1"/>
  <c r="D1382" i="1"/>
  <c r="C1382" i="1"/>
  <c r="D1381" i="1"/>
  <c r="C1381" i="1"/>
  <c r="D1380" i="1"/>
  <c r="C1380" i="1"/>
  <c r="D1379" i="1"/>
  <c r="C1379" i="1"/>
  <c r="D1378" i="1"/>
  <c r="C1378" i="1"/>
  <c r="D1377" i="1"/>
  <c r="C1377" i="1"/>
  <c r="D1376" i="1"/>
  <c r="C1376" i="1"/>
  <c r="H1376" i="1" s="1"/>
  <c r="G1375" i="1"/>
  <c r="D1375" i="1"/>
  <c r="C1375" i="1"/>
  <c r="H1375" i="1" s="1"/>
  <c r="G1374" i="1"/>
  <c r="D1374" i="1"/>
  <c r="C1374" i="1"/>
  <c r="D1373" i="1"/>
  <c r="C1373" i="1"/>
  <c r="D1372" i="1"/>
  <c r="C1372" i="1"/>
  <c r="D1371" i="1"/>
  <c r="C1371" i="1"/>
  <c r="D1370" i="1"/>
  <c r="C1370" i="1"/>
  <c r="D1369" i="1"/>
  <c r="C1369" i="1"/>
  <c r="D1368" i="1"/>
  <c r="C1368" i="1"/>
  <c r="H1368" i="1" s="1"/>
  <c r="G1367" i="1"/>
  <c r="D1367" i="1"/>
  <c r="C1367" i="1"/>
  <c r="H1367" i="1" s="1"/>
  <c r="D1366" i="1"/>
  <c r="G1366" i="1" s="1"/>
  <c r="C1366" i="1"/>
  <c r="D1365" i="1"/>
  <c r="C1365" i="1"/>
  <c r="D1364" i="1"/>
  <c r="C1364" i="1"/>
  <c r="D1363" i="1"/>
  <c r="C1363" i="1"/>
  <c r="D1362" i="1"/>
  <c r="C1362" i="1"/>
  <c r="D1361" i="1"/>
  <c r="C1361" i="1"/>
  <c r="C1360" i="1"/>
  <c r="H1360" i="1" s="1"/>
  <c r="G1359" i="1"/>
  <c r="D1359" i="1"/>
  <c r="C1359" i="1"/>
  <c r="H1359" i="1" s="1"/>
  <c r="G1358" i="1"/>
  <c r="D1358" i="1"/>
  <c r="C1358" i="1"/>
  <c r="D1357" i="1"/>
  <c r="C1357" i="1"/>
  <c r="D1356" i="1"/>
  <c r="C1356" i="1"/>
  <c r="D1355" i="1"/>
  <c r="C1355" i="1"/>
  <c r="D1354" i="1"/>
  <c r="C1354" i="1"/>
  <c r="D1353" i="1"/>
  <c r="C1353" i="1"/>
  <c r="D1352" i="1"/>
  <c r="C1352" i="1"/>
  <c r="H1352" i="1" s="1"/>
  <c r="G1351" i="1"/>
  <c r="D1351" i="1"/>
  <c r="C1351" i="1"/>
  <c r="H1351" i="1" s="1"/>
  <c r="G1350" i="1"/>
  <c r="D1350" i="1"/>
  <c r="C1350" i="1"/>
  <c r="G1349" i="1"/>
  <c r="D1349" i="1"/>
  <c r="H1349" i="1" s="1"/>
  <c r="C1349" i="1"/>
  <c r="G1348" i="1"/>
  <c r="D1348" i="1"/>
  <c r="H1348" i="1" s="1"/>
  <c r="C1348" i="1"/>
  <c r="D1347" i="1"/>
  <c r="C1347" i="1"/>
  <c r="G1346" i="1"/>
  <c r="D1346" i="1"/>
  <c r="H1346" i="1" s="1"/>
  <c r="C1346" i="1"/>
  <c r="G1345" i="1"/>
  <c r="D1345" i="1"/>
  <c r="H1345" i="1" s="1"/>
  <c r="C1345" i="1"/>
  <c r="D1344" i="1"/>
  <c r="C1344" i="1"/>
  <c r="D1343" i="1"/>
  <c r="C1343" i="1"/>
  <c r="G1342" i="1"/>
  <c r="D1342" i="1"/>
  <c r="H1342" i="1" s="1"/>
  <c r="C1342" i="1"/>
  <c r="H1341" i="1"/>
  <c r="G1341" i="1"/>
  <c r="D1341" i="1"/>
  <c r="C1341" i="1"/>
  <c r="H1340" i="1"/>
  <c r="G1340" i="1"/>
  <c r="D1340" i="1"/>
  <c r="C1340" i="1"/>
  <c r="H1339" i="1"/>
  <c r="G1339" i="1"/>
  <c r="D1339" i="1"/>
  <c r="C1339" i="1"/>
  <c r="H1338" i="1"/>
  <c r="G1338" i="1"/>
  <c r="D1338" i="1"/>
  <c r="C1338" i="1"/>
  <c r="H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D1330" i="1"/>
  <c r="H1328" i="1"/>
  <c r="D1328" i="1"/>
  <c r="C1328" i="1"/>
  <c r="G1328" i="1" s="1"/>
  <c r="H1327" i="1"/>
  <c r="D1327" i="1"/>
  <c r="C1327" i="1"/>
  <c r="G1327" i="1" s="1"/>
  <c r="D1326" i="1"/>
  <c r="C1326" i="1"/>
  <c r="D1325" i="1"/>
  <c r="C1325" i="1"/>
  <c r="G1325" i="1" s="1"/>
  <c r="H1324" i="1"/>
  <c r="D1324" i="1"/>
  <c r="C1324" i="1"/>
  <c r="G1324" i="1" s="1"/>
  <c r="H1323" i="1"/>
  <c r="D1323" i="1"/>
  <c r="C1323" i="1"/>
  <c r="G1323" i="1" s="1"/>
  <c r="H1322" i="1"/>
  <c r="G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C1316" i="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D1307" i="1"/>
  <c r="G1306" i="1"/>
  <c r="D1306" i="1"/>
  <c r="C1306" i="1"/>
  <c r="H1306" i="1" s="1"/>
  <c r="G1305" i="1"/>
  <c r="D1305" i="1"/>
  <c r="C1305" i="1"/>
  <c r="H1305" i="1" s="1"/>
  <c r="G1304" i="1"/>
  <c r="C1304" i="1"/>
  <c r="H1304" i="1" s="1"/>
  <c r="D1303" i="1"/>
  <c r="C1303" i="1"/>
  <c r="D1302" i="1"/>
  <c r="C1302" i="1"/>
  <c r="D1301" i="1"/>
  <c r="C1301" i="1"/>
  <c r="D1300" i="1"/>
  <c r="C1300" i="1"/>
  <c r="H1298" i="1"/>
  <c r="D1298" i="1"/>
  <c r="C1298" i="1"/>
  <c r="G1298" i="1" s="1"/>
  <c r="D1297" i="1"/>
  <c r="C1297" i="1"/>
  <c r="D1296" i="1"/>
  <c r="C1296" i="1"/>
  <c r="G1296" i="1" s="1"/>
  <c r="H1295" i="1"/>
  <c r="D1295" i="1"/>
  <c r="C1295" i="1"/>
  <c r="G1295" i="1" s="1"/>
  <c r="H1294" i="1"/>
  <c r="D1294" i="1"/>
  <c r="C1294" i="1"/>
  <c r="G1294" i="1" s="1"/>
  <c r="D1293" i="1"/>
  <c r="C1293" i="1"/>
  <c r="D1292" i="1"/>
  <c r="C1292" i="1"/>
  <c r="G1292" i="1" s="1"/>
  <c r="H1291" i="1"/>
  <c r="D1291" i="1"/>
  <c r="C1291" i="1"/>
  <c r="G1291" i="1" s="1"/>
  <c r="H1290" i="1"/>
  <c r="D1290" i="1"/>
  <c r="C1290" i="1"/>
  <c r="G1290" i="1" s="1"/>
  <c r="D1289" i="1"/>
  <c r="C1289" i="1"/>
  <c r="D1288" i="1"/>
  <c r="C1288" i="1"/>
  <c r="G1288" i="1" s="1"/>
  <c r="H1287" i="1"/>
  <c r="D1287" i="1"/>
  <c r="C1287" i="1"/>
  <c r="G1287" i="1" s="1"/>
  <c r="H1286" i="1"/>
  <c r="D1286" i="1"/>
  <c r="C1286" i="1"/>
  <c r="G1286" i="1" s="1"/>
  <c r="D1285" i="1"/>
  <c r="C1285" i="1"/>
  <c r="D1284" i="1"/>
  <c r="C1284" i="1"/>
  <c r="G1284" i="1" s="1"/>
  <c r="H1283" i="1"/>
  <c r="D1283" i="1"/>
  <c r="C1283" i="1"/>
  <c r="G1283" i="1" s="1"/>
  <c r="H1282" i="1"/>
  <c r="D1282" i="1"/>
  <c r="C1282" i="1"/>
  <c r="G1282" i="1" s="1"/>
  <c r="D1281" i="1"/>
  <c r="C1281" i="1"/>
  <c r="D1280" i="1"/>
  <c r="C1280" i="1"/>
  <c r="G1280" i="1" s="1"/>
  <c r="H1279" i="1"/>
  <c r="D1279" i="1"/>
  <c r="C1279" i="1"/>
  <c r="G1279" i="1" s="1"/>
  <c r="H1278" i="1"/>
  <c r="D1278" i="1"/>
  <c r="C1278" i="1"/>
  <c r="G1278" i="1" s="1"/>
  <c r="D1277" i="1"/>
  <c r="C1277" i="1"/>
  <c r="D1276" i="1"/>
  <c r="C1276" i="1"/>
  <c r="G1276" i="1" s="1"/>
  <c r="H1275" i="1"/>
  <c r="D1275" i="1"/>
  <c r="C1275" i="1"/>
  <c r="G1275" i="1" s="1"/>
  <c r="H1274" i="1"/>
  <c r="D1274" i="1"/>
  <c r="C1274" i="1"/>
  <c r="G1274" i="1" s="1"/>
  <c r="D1273" i="1"/>
  <c r="C1273" i="1"/>
  <c r="D1272" i="1"/>
  <c r="C1272" i="1"/>
  <c r="G1272" i="1" s="1"/>
  <c r="H1271" i="1"/>
  <c r="D1271" i="1"/>
  <c r="C1271" i="1"/>
  <c r="G1271" i="1" s="1"/>
  <c r="H1270" i="1"/>
  <c r="D1270" i="1"/>
  <c r="C1270" i="1"/>
  <c r="G1270" i="1" s="1"/>
  <c r="D1269" i="1"/>
  <c r="C1269" i="1"/>
  <c r="D1268" i="1"/>
  <c r="C1268" i="1"/>
  <c r="G1268" i="1" s="1"/>
  <c r="H1267" i="1"/>
  <c r="D1267" i="1"/>
  <c r="C1267" i="1"/>
  <c r="G1267" i="1" s="1"/>
  <c r="H1266" i="1"/>
  <c r="D1266" i="1"/>
  <c r="C1266" i="1"/>
  <c r="G1266" i="1" s="1"/>
  <c r="D1265" i="1"/>
  <c r="C1265" i="1"/>
  <c r="D1264" i="1"/>
  <c r="C1264" i="1"/>
  <c r="G1264" i="1" s="1"/>
  <c r="H1263" i="1"/>
  <c r="D1263" i="1"/>
  <c r="C1263" i="1"/>
  <c r="G1263" i="1" s="1"/>
  <c r="H1262" i="1"/>
  <c r="D1262" i="1"/>
  <c r="C1262" i="1"/>
  <c r="G1262" i="1" s="1"/>
  <c r="D1261" i="1"/>
  <c r="C1261" i="1"/>
  <c r="D1260" i="1"/>
  <c r="C1260" i="1"/>
  <c r="G1260" i="1" s="1"/>
  <c r="H1259" i="1"/>
  <c r="D1259" i="1"/>
  <c r="C1259" i="1"/>
  <c r="G1259" i="1" s="1"/>
  <c r="H1258" i="1"/>
  <c r="D1258" i="1"/>
  <c r="C1258" i="1"/>
  <c r="G1258" i="1" s="1"/>
  <c r="D1257" i="1"/>
  <c r="C1257" i="1"/>
  <c r="D1256" i="1"/>
  <c r="C1256" i="1"/>
  <c r="G1256" i="1" s="1"/>
  <c r="H1255" i="1"/>
  <c r="D1255" i="1"/>
  <c r="C1255" i="1"/>
  <c r="G1255" i="1" s="1"/>
  <c r="H1254" i="1"/>
  <c r="D1254" i="1"/>
  <c r="C1254" i="1"/>
  <c r="G1254" i="1" s="1"/>
  <c r="D1253" i="1"/>
  <c r="C1253" i="1"/>
  <c r="D1252" i="1"/>
  <c r="C1252" i="1"/>
  <c r="G1252" i="1" s="1"/>
  <c r="H1251" i="1"/>
  <c r="D1251" i="1"/>
  <c r="C1251" i="1"/>
  <c r="G1251" i="1" s="1"/>
  <c r="H1250" i="1"/>
  <c r="D1250" i="1"/>
  <c r="C1250" i="1"/>
  <c r="G1250" i="1" s="1"/>
  <c r="D1249" i="1"/>
  <c r="C1249" i="1"/>
  <c r="D1248" i="1"/>
  <c r="C1248" i="1"/>
  <c r="G1248" i="1" s="1"/>
  <c r="H1247" i="1"/>
  <c r="D1247" i="1"/>
  <c r="C1247" i="1"/>
  <c r="G1247" i="1" s="1"/>
  <c r="H1246" i="1"/>
  <c r="D1246" i="1"/>
  <c r="C1246" i="1"/>
  <c r="G1246" i="1" s="1"/>
  <c r="D1245" i="1"/>
  <c r="C1245" i="1"/>
  <c r="D1244" i="1"/>
  <c r="C1244" i="1"/>
  <c r="G1244" i="1" s="1"/>
  <c r="H1243" i="1"/>
  <c r="D1243" i="1"/>
  <c r="C1243" i="1"/>
  <c r="G1243" i="1" s="1"/>
  <c r="H1242" i="1"/>
  <c r="D1242" i="1"/>
  <c r="C1242" i="1"/>
  <c r="G1242" i="1" s="1"/>
  <c r="D1241" i="1"/>
  <c r="C1241" i="1"/>
  <c r="D1240" i="1"/>
  <c r="C1240" i="1"/>
  <c r="G1240" i="1" s="1"/>
  <c r="H1239" i="1"/>
  <c r="D1239" i="1"/>
  <c r="C1239" i="1"/>
  <c r="G1239" i="1" s="1"/>
  <c r="G1238" i="1"/>
  <c r="D1238" i="1"/>
  <c r="C1238" i="1"/>
  <c r="H1238" i="1" s="1"/>
  <c r="G1237" i="1"/>
  <c r="D1237" i="1"/>
  <c r="C1237" i="1"/>
  <c r="H1237" i="1" s="1"/>
  <c r="C1236" i="1"/>
  <c r="C1235" i="1"/>
  <c r="D1234" i="1"/>
  <c r="C1234" i="1"/>
  <c r="H1234" i="1" s="1"/>
  <c r="G1233" i="1"/>
  <c r="D1233" i="1"/>
  <c r="C1233" i="1"/>
  <c r="H1233" i="1" s="1"/>
  <c r="G1232" i="1"/>
  <c r="D1232" i="1"/>
  <c r="C1232" i="1"/>
  <c r="H1232" i="1" s="1"/>
  <c r="D1231" i="1"/>
  <c r="C1231" i="1"/>
  <c r="D1230" i="1"/>
  <c r="C1230" i="1"/>
  <c r="H1230" i="1" s="1"/>
  <c r="G1229" i="1"/>
  <c r="D1229" i="1"/>
  <c r="C1229" i="1"/>
  <c r="H1229" i="1" s="1"/>
  <c r="G1228" i="1"/>
  <c r="D1228" i="1"/>
  <c r="C1228" i="1"/>
  <c r="H1228" i="1" s="1"/>
  <c r="D1227" i="1"/>
  <c r="C1227" i="1"/>
  <c r="D1226" i="1"/>
  <c r="C1226" i="1"/>
  <c r="G1225" i="1"/>
  <c r="D1225" i="1"/>
  <c r="C1225" i="1"/>
  <c r="H1225" i="1" s="1"/>
  <c r="D1224" i="1"/>
  <c r="G1224" i="1" s="1"/>
  <c r="C1224" i="1"/>
  <c r="D1223" i="1"/>
  <c r="C1223" i="1"/>
  <c r="G1221" i="1"/>
  <c r="D1221" i="1"/>
  <c r="H1221" i="1" s="1"/>
  <c r="C1221" i="1"/>
  <c r="G1220" i="1"/>
  <c r="D1220" i="1"/>
  <c r="H1220" i="1" s="1"/>
  <c r="C1220" i="1"/>
  <c r="G1219" i="1"/>
  <c r="D1219" i="1"/>
  <c r="H1219" i="1" s="1"/>
  <c r="C1219" i="1"/>
  <c r="G1218" i="1"/>
  <c r="D1218" i="1"/>
  <c r="H1218" i="1" s="1"/>
  <c r="C1218" i="1"/>
  <c r="G1217" i="1"/>
  <c r="D1217" i="1"/>
  <c r="H1217" i="1" s="1"/>
  <c r="C1217" i="1"/>
  <c r="G1216" i="1"/>
  <c r="D1216" i="1"/>
  <c r="H1216" i="1" s="1"/>
  <c r="C1216" i="1"/>
  <c r="D1215" i="1"/>
  <c r="D1214" i="1"/>
  <c r="D1213" i="1"/>
  <c r="H1213" i="1" s="1"/>
  <c r="C1213" i="1"/>
  <c r="D1212" i="1"/>
  <c r="C1212" i="1"/>
  <c r="D1211" i="1"/>
  <c r="C1211" i="1"/>
  <c r="H1210" i="1"/>
  <c r="D1210" i="1"/>
  <c r="C1210" i="1"/>
  <c r="G1210" i="1" s="1"/>
  <c r="D1209" i="1"/>
  <c r="H1209" i="1" s="1"/>
  <c r="C1209" i="1"/>
  <c r="D1208" i="1"/>
  <c r="C1208" i="1"/>
  <c r="D1207" i="1"/>
  <c r="C1207" i="1"/>
  <c r="H1206" i="1"/>
  <c r="D1206" i="1"/>
  <c r="C1206" i="1"/>
  <c r="G1206" i="1" s="1"/>
  <c r="D1205" i="1"/>
  <c r="H1205" i="1" s="1"/>
  <c r="C1205" i="1"/>
  <c r="D1204" i="1"/>
  <c r="C1204" i="1"/>
  <c r="D1203" i="1"/>
  <c r="C1203" i="1"/>
  <c r="H1202" i="1"/>
  <c r="D1202" i="1"/>
  <c r="C1202" i="1"/>
  <c r="G1202" i="1" s="1"/>
  <c r="D1201" i="1"/>
  <c r="H1201" i="1" s="1"/>
  <c r="C1201" i="1"/>
  <c r="D1200" i="1"/>
  <c r="C1200" i="1"/>
  <c r="D1199" i="1"/>
  <c r="C1199" i="1"/>
  <c r="H1198" i="1"/>
  <c r="D1198" i="1"/>
  <c r="C1198" i="1"/>
  <c r="G1198" i="1" s="1"/>
  <c r="D1197" i="1"/>
  <c r="H1197" i="1" s="1"/>
  <c r="C1197" i="1"/>
  <c r="D1196" i="1"/>
  <c r="C1196" i="1"/>
  <c r="D1195" i="1"/>
  <c r="C1195" i="1"/>
  <c r="H1194" i="1"/>
  <c r="D1194" i="1"/>
  <c r="C1194" i="1"/>
  <c r="G1194" i="1" s="1"/>
  <c r="D1193" i="1"/>
  <c r="H1193" i="1" s="1"/>
  <c r="C1193" i="1"/>
  <c r="D1192" i="1"/>
  <c r="C1192" i="1"/>
  <c r="D1191" i="1"/>
  <c r="C1191" i="1"/>
  <c r="H1190" i="1"/>
  <c r="D1190" i="1"/>
  <c r="C1190" i="1"/>
  <c r="G1190" i="1" s="1"/>
  <c r="D1189" i="1"/>
  <c r="H1189" i="1" s="1"/>
  <c r="C1189" i="1"/>
  <c r="D1188" i="1"/>
  <c r="C1188" i="1"/>
  <c r="D1187" i="1"/>
  <c r="C1187" i="1"/>
  <c r="H1186" i="1"/>
  <c r="D1186" i="1"/>
  <c r="C1186" i="1"/>
  <c r="G1186" i="1" s="1"/>
  <c r="D1185" i="1"/>
  <c r="H1185" i="1" s="1"/>
  <c r="C1185" i="1"/>
  <c r="D1184" i="1"/>
  <c r="C1184" i="1"/>
  <c r="D1183" i="1"/>
  <c r="H1182" i="1"/>
  <c r="D1182" i="1"/>
  <c r="C1182" i="1"/>
  <c r="G1182" i="1" s="1"/>
  <c r="D1181" i="1"/>
  <c r="H1181" i="1" s="1"/>
  <c r="C1181" i="1"/>
  <c r="D1180" i="1"/>
  <c r="C1180" i="1"/>
  <c r="D1179" i="1"/>
  <c r="C1179" i="1"/>
  <c r="D1178" i="1"/>
  <c r="C1178" i="1"/>
  <c r="D1177" i="1"/>
  <c r="H1177" i="1" s="1"/>
  <c r="C1177" i="1"/>
  <c r="H1176" i="1"/>
  <c r="D1176" i="1"/>
  <c r="C1176" i="1"/>
  <c r="G1176" i="1" s="1"/>
  <c r="D1175" i="1"/>
  <c r="C1175" i="1"/>
  <c r="H1174" i="1"/>
  <c r="D1174" i="1"/>
  <c r="C1174" i="1"/>
  <c r="G1174" i="1" s="1"/>
  <c r="D1173" i="1"/>
  <c r="H1173" i="1" s="1"/>
  <c r="C1173" i="1"/>
  <c r="D1172" i="1"/>
  <c r="C1172" i="1"/>
  <c r="G1172" i="1" s="1"/>
  <c r="D1171" i="1"/>
  <c r="C1171" i="1"/>
  <c r="D1170" i="1"/>
  <c r="C1170" i="1"/>
  <c r="D1169" i="1"/>
  <c r="H1169" i="1" s="1"/>
  <c r="C1169" i="1"/>
  <c r="H1168" i="1"/>
  <c r="D1168" i="1"/>
  <c r="C1168" i="1"/>
  <c r="G1168" i="1" s="1"/>
  <c r="D1167" i="1"/>
  <c r="C1167" i="1"/>
  <c r="H1166" i="1"/>
  <c r="D1166" i="1"/>
  <c r="C1166" i="1"/>
  <c r="G1166" i="1" s="1"/>
  <c r="D1165" i="1"/>
  <c r="H1165" i="1" s="1"/>
  <c r="C1165" i="1"/>
  <c r="D1164" i="1"/>
  <c r="C1164" i="1"/>
  <c r="G1164" i="1" s="1"/>
  <c r="D1163" i="1"/>
  <c r="C1163" i="1"/>
  <c r="D1162" i="1"/>
  <c r="C1162" i="1"/>
  <c r="D1161" i="1"/>
  <c r="H1161" i="1" s="1"/>
  <c r="C1161" i="1"/>
  <c r="H1160" i="1"/>
  <c r="D1160" i="1"/>
  <c r="C1160" i="1"/>
  <c r="G1160" i="1" s="1"/>
  <c r="D1159" i="1"/>
  <c r="C1159" i="1"/>
  <c r="H1158" i="1"/>
  <c r="D1158" i="1"/>
  <c r="C1158" i="1"/>
  <c r="G1158" i="1" s="1"/>
  <c r="D1157" i="1"/>
  <c r="H1157" i="1" s="1"/>
  <c r="C1157" i="1"/>
  <c r="D1156" i="1"/>
  <c r="C1156" i="1"/>
  <c r="G1156" i="1" s="1"/>
  <c r="D1155" i="1"/>
  <c r="C1155" i="1"/>
  <c r="D1154" i="1"/>
  <c r="D1151" i="1"/>
  <c r="C1151" i="1"/>
  <c r="D1150" i="1"/>
  <c r="C1150" i="1"/>
  <c r="D1149" i="1"/>
  <c r="C1149" i="1"/>
  <c r="G1149" i="1" s="1"/>
  <c r="C1148" i="1"/>
  <c r="D1147" i="1"/>
  <c r="H1147" i="1" s="1"/>
  <c r="C1147" i="1"/>
  <c r="D1146" i="1"/>
  <c r="C1146" i="1"/>
  <c r="D1145" i="1"/>
  <c r="C1145" i="1"/>
  <c r="H1144" i="1"/>
  <c r="D1144" i="1"/>
  <c r="C1144" i="1"/>
  <c r="G1144" i="1" s="1"/>
  <c r="D1143" i="1"/>
  <c r="C1143" i="1"/>
  <c r="D1142" i="1"/>
  <c r="D1141" i="1"/>
  <c r="C1141" i="1"/>
  <c r="H1140" i="1"/>
  <c r="D1140" i="1"/>
  <c r="C1140" i="1"/>
  <c r="G1140" i="1" s="1"/>
  <c r="D1139" i="1"/>
  <c r="H1139" i="1" s="1"/>
  <c r="C1139" i="1"/>
  <c r="D1138" i="1"/>
  <c r="C1138" i="1"/>
  <c r="D1137" i="1"/>
  <c r="C1137" i="1"/>
  <c r="D1136" i="1"/>
  <c r="C1136" i="1"/>
  <c r="G1136" i="1" s="1"/>
  <c r="D1135" i="1"/>
  <c r="C1135" i="1"/>
  <c r="D1134" i="1"/>
  <c r="C1134" i="1"/>
  <c r="D1133" i="1"/>
  <c r="C1133" i="1"/>
  <c r="G1133" i="1" s="1"/>
  <c r="H1132" i="1"/>
  <c r="D1132" i="1"/>
  <c r="C1132" i="1"/>
  <c r="G1132" i="1" s="1"/>
  <c r="H1131" i="1"/>
  <c r="D1131" i="1"/>
  <c r="C1131" i="1"/>
  <c r="D1130" i="1"/>
  <c r="C1130" i="1"/>
  <c r="G1130" i="1" s="1"/>
  <c r="D1129" i="1"/>
  <c r="C1129" i="1"/>
  <c r="D1128" i="1"/>
  <c r="C1128" i="1"/>
  <c r="D1127" i="1"/>
  <c r="C1127" i="1"/>
  <c r="D1126" i="1"/>
  <c r="C1126" i="1"/>
  <c r="D1125" i="1"/>
  <c r="C1125" i="1"/>
  <c r="C1124" i="1"/>
  <c r="D1123" i="1"/>
  <c r="C1123" i="1"/>
  <c r="D1122" i="1"/>
  <c r="C1122" i="1"/>
  <c r="H1122" i="1" s="1"/>
  <c r="G1121" i="1"/>
  <c r="D1121" i="1"/>
  <c r="C1121" i="1"/>
  <c r="D1120" i="1"/>
  <c r="G1120" i="1" s="1"/>
  <c r="C1120" i="1"/>
  <c r="D1119" i="1"/>
  <c r="C1119" i="1"/>
  <c r="G1118" i="1"/>
  <c r="D1118" i="1"/>
  <c r="C1118" i="1"/>
  <c r="H1118" i="1" s="1"/>
  <c r="D1117" i="1"/>
  <c r="G1117" i="1" s="1"/>
  <c r="C1117" i="1"/>
  <c r="D1116" i="1"/>
  <c r="C1116" i="1"/>
  <c r="H1116" i="1" s="1"/>
  <c r="D1115" i="1"/>
  <c r="C1115" i="1"/>
  <c r="G1114" i="1"/>
  <c r="D1114" i="1"/>
  <c r="C1114" i="1"/>
  <c r="H1114" i="1" s="1"/>
  <c r="G1113" i="1"/>
  <c r="D1113" i="1"/>
  <c r="C1113" i="1"/>
  <c r="C1112" i="1"/>
  <c r="D1111" i="1"/>
  <c r="C1111" i="1"/>
  <c r="G1110" i="1"/>
  <c r="D1110" i="1"/>
  <c r="C1110" i="1"/>
  <c r="H1110" i="1" s="1"/>
  <c r="D1109" i="1"/>
  <c r="G1109" i="1" s="1"/>
  <c r="C1109" i="1"/>
  <c r="D1108" i="1"/>
  <c r="C1108" i="1"/>
  <c r="H1108" i="1" s="1"/>
  <c r="D1107" i="1"/>
  <c r="C1107" i="1"/>
  <c r="D1106" i="1"/>
  <c r="C1106" i="1"/>
  <c r="H1106" i="1" s="1"/>
  <c r="G1105" i="1"/>
  <c r="D1105" i="1"/>
  <c r="C1105" i="1"/>
  <c r="D1104" i="1"/>
  <c r="G1104" i="1" s="1"/>
  <c r="C1104" i="1"/>
  <c r="D1103" i="1"/>
  <c r="C1103" i="1"/>
  <c r="G1102" i="1"/>
  <c r="D1102" i="1"/>
  <c r="C1102" i="1"/>
  <c r="H1102" i="1" s="1"/>
  <c r="D1101" i="1"/>
  <c r="G1101" i="1" s="1"/>
  <c r="C1101" i="1"/>
  <c r="G1100" i="1"/>
  <c r="D1100" i="1"/>
  <c r="C1100" i="1"/>
  <c r="H1100" i="1" s="1"/>
  <c r="D1099" i="1"/>
  <c r="C1099" i="1"/>
  <c r="G1098" i="1"/>
  <c r="D1098" i="1"/>
  <c r="C1098" i="1"/>
  <c r="H1098" i="1" s="1"/>
  <c r="G1097" i="1"/>
  <c r="D1097" i="1"/>
  <c r="C1097" i="1"/>
  <c r="D1096" i="1"/>
  <c r="G1095" i="1"/>
  <c r="D1095" i="1"/>
  <c r="C1095" i="1"/>
  <c r="D1094" i="1"/>
  <c r="C1094" i="1"/>
  <c r="D1093" i="1"/>
  <c r="C1093" i="1"/>
  <c r="G1092" i="1"/>
  <c r="D1092" i="1"/>
  <c r="C1092" i="1"/>
  <c r="H1092" i="1" s="1"/>
  <c r="D1091" i="1"/>
  <c r="G1091" i="1" s="1"/>
  <c r="C1091" i="1"/>
  <c r="G1090" i="1"/>
  <c r="D1090" i="1"/>
  <c r="C1090" i="1"/>
  <c r="H1090" i="1" s="1"/>
  <c r="D1089" i="1"/>
  <c r="C1089" i="1"/>
  <c r="D1088" i="1"/>
  <c r="C1088" i="1"/>
  <c r="H1088" i="1" s="1"/>
  <c r="G1087" i="1"/>
  <c r="D1087" i="1"/>
  <c r="C1087" i="1"/>
  <c r="D1086" i="1"/>
  <c r="G1086" i="1" s="1"/>
  <c r="C1086" i="1"/>
  <c r="D1085" i="1"/>
  <c r="C1085" i="1"/>
  <c r="D1084" i="1"/>
  <c r="C1084" i="1"/>
  <c r="D1083" i="1"/>
  <c r="G1083" i="1" s="1"/>
  <c r="C1083" i="1"/>
  <c r="G1082" i="1"/>
  <c r="D1082" i="1"/>
  <c r="C1082" i="1"/>
  <c r="H1082" i="1" s="1"/>
  <c r="D1081" i="1"/>
  <c r="C1081" i="1"/>
  <c r="G1080" i="1"/>
  <c r="D1080" i="1"/>
  <c r="C1080" i="1"/>
  <c r="H1080" i="1" s="1"/>
  <c r="G1079" i="1"/>
  <c r="D1079" i="1"/>
  <c r="C1079" i="1"/>
  <c r="D1078" i="1"/>
  <c r="C1078" i="1"/>
  <c r="D1077" i="1"/>
  <c r="C1077" i="1"/>
  <c r="D1076" i="1"/>
  <c r="C1076" i="1"/>
  <c r="D1075" i="1"/>
  <c r="G1075" i="1" s="1"/>
  <c r="C1075" i="1"/>
  <c r="G1074" i="1"/>
  <c r="D1074" i="1"/>
  <c r="C1074" i="1"/>
  <c r="H1074" i="1" s="1"/>
  <c r="D1073" i="1"/>
  <c r="C1073" i="1"/>
  <c r="D1072" i="1"/>
  <c r="C1072" i="1"/>
  <c r="H1072" i="1" s="1"/>
  <c r="G1071" i="1"/>
  <c r="D1071" i="1"/>
  <c r="C1071" i="1"/>
  <c r="D1070" i="1"/>
  <c r="G1070" i="1" s="1"/>
  <c r="C1070" i="1"/>
  <c r="D1069" i="1"/>
  <c r="C1069" i="1"/>
  <c r="D1068" i="1"/>
  <c r="C1068" i="1"/>
  <c r="H1068" i="1" s="1"/>
  <c r="D1067" i="1"/>
  <c r="G1067" i="1" s="1"/>
  <c r="C1067" i="1"/>
  <c r="D1066" i="1"/>
  <c r="C1066"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D1056" i="1"/>
  <c r="D1055" i="1"/>
  <c r="C1055" i="1"/>
  <c r="D1054" i="1"/>
  <c r="G1054" i="1" s="1"/>
  <c r="C1054" i="1"/>
  <c r="H1053" i="1"/>
  <c r="D1053" i="1"/>
  <c r="G1053" i="1" s="1"/>
  <c r="C1053" i="1"/>
  <c r="H1052" i="1"/>
  <c r="D1052" i="1"/>
  <c r="G1052" i="1" s="1"/>
  <c r="C1052" i="1"/>
  <c r="D1051" i="1"/>
  <c r="C1051" i="1"/>
  <c r="D1050" i="1"/>
  <c r="G1050" i="1" s="1"/>
  <c r="C1050" i="1"/>
  <c r="H1049" i="1"/>
  <c r="D1049" i="1"/>
  <c r="G1049" i="1" s="1"/>
  <c r="C1049" i="1"/>
  <c r="H1048" i="1"/>
  <c r="D1048" i="1"/>
  <c r="G1048" i="1" s="1"/>
  <c r="C1048" i="1"/>
  <c r="D1047" i="1"/>
  <c r="C1047" i="1"/>
  <c r="D1045" i="1"/>
  <c r="C1045" i="1"/>
  <c r="G1044" i="1"/>
  <c r="D1044" i="1"/>
  <c r="C1044" i="1"/>
  <c r="H1044" i="1" s="1"/>
  <c r="D1043" i="1"/>
  <c r="G1043" i="1" s="1"/>
  <c r="C1043" i="1"/>
  <c r="D1042" i="1"/>
  <c r="C1042" i="1"/>
  <c r="D1041" i="1"/>
  <c r="C1041" i="1"/>
  <c r="D1040" i="1"/>
  <c r="C1040" i="1"/>
  <c r="H1040" i="1" s="1"/>
  <c r="D1039" i="1"/>
  <c r="C1039" i="1"/>
  <c r="D1038" i="1"/>
  <c r="C1038" i="1"/>
  <c r="D1037" i="1"/>
  <c r="C1037" i="1"/>
  <c r="H1037" i="1" s="1"/>
  <c r="D1036" i="1"/>
  <c r="C1036" i="1"/>
  <c r="H1036" i="1" s="1"/>
  <c r="G1035" i="1"/>
  <c r="D1035" i="1"/>
  <c r="C1035" i="1"/>
  <c r="D1034" i="1"/>
  <c r="C1034" i="1"/>
  <c r="H1034" i="1" s="1"/>
  <c r="D1033" i="1"/>
  <c r="C1033" i="1"/>
  <c r="D1032" i="1"/>
  <c r="G1032" i="1" s="1"/>
  <c r="C1032" i="1"/>
  <c r="D1031" i="1"/>
  <c r="C1031" i="1"/>
  <c r="D1030" i="1"/>
  <c r="C1030" i="1"/>
  <c r="D1029" i="1"/>
  <c r="C1029" i="1"/>
  <c r="G1028" i="1"/>
  <c r="D1028" i="1"/>
  <c r="C1028" i="1"/>
  <c r="H1028" i="1" s="1"/>
  <c r="D1027" i="1"/>
  <c r="G1027" i="1" s="1"/>
  <c r="C1027" i="1"/>
  <c r="D1026" i="1"/>
  <c r="C1026" i="1"/>
  <c r="D1025" i="1"/>
  <c r="C1025" i="1"/>
  <c r="G1024" i="1"/>
  <c r="D1024" i="1"/>
  <c r="C1024" i="1"/>
  <c r="H1024" i="1" s="1"/>
  <c r="D1023" i="1"/>
  <c r="C1023" i="1"/>
  <c r="D1022" i="1"/>
  <c r="C1022" i="1"/>
  <c r="D1021" i="1"/>
  <c r="C1021" i="1"/>
  <c r="H1021" i="1" s="1"/>
  <c r="G1020" i="1"/>
  <c r="D1020" i="1"/>
  <c r="C1020" i="1"/>
  <c r="H1020" i="1" s="1"/>
  <c r="G1019" i="1"/>
  <c r="D1019" i="1"/>
  <c r="C1019" i="1"/>
  <c r="D1018" i="1"/>
  <c r="C1018" i="1"/>
  <c r="H1018" i="1" s="1"/>
  <c r="D1017" i="1"/>
  <c r="C1017" i="1"/>
  <c r="D1016" i="1"/>
  <c r="C1016" i="1"/>
  <c r="D1015" i="1"/>
  <c r="C1015" i="1"/>
  <c r="D1014" i="1"/>
  <c r="C1014" i="1"/>
  <c r="D1013" i="1"/>
  <c r="C1013" i="1"/>
  <c r="G1012" i="1"/>
  <c r="D1012" i="1"/>
  <c r="C1012" i="1"/>
  <c r="H1012" i="1" s="1"/>
  <c r="D1011" i="1"/>
  <c r="G1011" i="1" s="1"/>
  <c r="C1011" i="1"/>
  <c r="D1010" i="1"/>
  <c r="C1010" i="1"/>
  <c r="D1009" i="1"/>
  <c r="C1009" i="1"/>
  <c r="H1009" i="1" s="1"/>
  <c r="G1008" i="1"/>
  <c r="D1008" i="1"/>
  <c r="C1008" i="1"/>
  <c r="H1008" i="1" s="1"/>
  <c r="D1007" i="1"/>
  <c r="G1007" i="1" s="1"/>
  <c r="C1007" i="1"/>
  <c r="D1006" i="1"/>
  <c r="C1006" i="1"/>
  <c r="H1006" i="1" s="1"/>
  <c r="D1005" i="1"/>
  <c r="C1005" i="1"/>
  <c r="D1004" i="1"/>
  <c r="C1004" i="1"/>
  <c r="D1003" i="1"/>
  <c r="C1003" i="1"/>
  <c r="D1002" i="1"/>
  <c r="C1002" i="1"/>
  <c r="D1001" i="1"/>
  <c r="C1001" i="1"/>
  <c r="G1000" i="1"/>
  <c r="D1000" i="1"/>
  <c r="C1000" i="1"/>
  <c r="H1000" i="1" s="1"/>
  <c r="D999" i="1"/>
  <c r="G999" i="1" s="1"/>
  <c r="C999" i="1"/>
  <c r="D998" i="1"/>
  <c r="C998" i="1"/>
  <c r="D997" i="1"/>
  <c r="C997" i="1"/>
  <c r="D996" i="1"/>
  <c r="C996" i="1"/>
  <c r="H996" i="1" s="1"/>
  <c r="D995" i="1"/>
  <c r="C995" i="1"/>
  <c r="D994" i="1"/>
  <c r="C994" i="1"/>
  <c r="D993" i="1"/>
  <c r="C993" i="1"/>
  <c r="D992" i="1"/>
  <c r="C992" i="1"/>
  <c r="G991" i="1"/>
  <c r="D991" i="1"/>
  <c r="C991" i="1"/>
  <c r="D990" i="1"/>
  <c r="D989" i="1"/>
  <c r="C989" i="1"/>
  <c r="D988" i="1"/>
  <c r="C988" i="1"/>
  <c r="D987" i="1"/>
  <c r="C987" i="1"/>
  <c r="H987" i="1" s="1"/>
  <c r="D986" i="1"/>
  <c r="C986" i="1"/>
  <c r="D983" i="1"/>
  <c r="C983" i="1"/>
  <c r="G983" i="1" s="1"/>
  <c r="D982" i="1"/>
  <c r="C982" i="1"/>
  <c r="D981" i="1"/>
  <c r="C981" i="1"/>
  <c r="D980" i="1"/>
  <c r="C980" i="1"/>
  <c r="D979" i="1"/>
  <c r="C979" i="1"/>
  <c r="D978" i="1"/>
  <c r="C978" i="1"/>
  <c r="H977" i="1"/>
  <c r="D977" i="1"/>
  <c r="C977" i="1"/>
  <c r="G977" i="1" s="1"/>
  <c r="D976" i="1"/>
  <c r="H976" i="1" s="1"/>
  <c r="C976" i="1"/>
  <c r="D975" i="1"/>
  <c r="C975" i="1"/>
  <c r="D974" i="1"/>
  <c r="C974" i="1"/>
  <c r="D973" i="1"/>
  <c r="C973" i="1"/>
  <c r="G973" i="1" s="1"/>
  <c r="D972" i="1"/>
  <c r="C972" i="1"/>
  <c r="D971" i="1"/>
  <c r="C971" i="1"/>
  <c r="D970" i="1"/>
  <c r="C970" i="1"/>
  <c r="D969" i="1"/>
  <c r="C969" i="1"/>
  <c r="H968" i="1"/>
  <c r="D968" i="1"/>
  <c r="C968" i="1"/>
  <c r="D967" i="1"/>
  <c r="C967" i="1"/>
  <c r="D966" i="1"/>
  <c r="C966" i="1"/>
  <c r="H965" i="1"/>
  <c r="D965" i="1"/>
  <c r="C965" i="1"/>
  <c r="D964" i="1"/>
  <c r="C964" i="1"/>
  <c r="D963" i="1"/>
  <c r="C963" i="1"/>
  <c r="D962" i="1"/>
  <c r="C962" i="1"/>
  <c r="G962" i="1" s="1"/>
  <c r="D961" i="1"/>
  <c r="C961" i="1"/>
  <c r="G961" i="1" s="1"/>
  <c r="H960" i="1"/>
  <c r="D960" i="1"/>
  <c r="C960" i="1"/>
  <c r="D959" i="1"/>
  <c r="C959" i="1"/>
  <c r="G959" i="1" s="1"/>
  <c r="D958" i="1"/>
  <c r="C958" i="1"/>
  <c r="D957" i="1"/>
  <c r="H957" i="1" s="1"/>
  <c r="C957" i="1"/>
  <c r="D956" i="1"/>
  <c r="C956" i="1"/>
  <c r="D955" i="1"/>
  <c r="C955" i="1"/>
  <c r="D954" i="1"/>
  <c r="C954" i="1"/>
  <c r="G954" i="1" s="1"/>
  <c r="H953" i="1"/>
  <c r="D953" i="1"/>
  <c r="C953" i="1"/>
  <c r="G953" i="1" s="1"/>
  <c r="D952" i="1"/>
  <c r="H952" i="1" s="1"/>
  <c r="C952" i="1"/>
  <c r="D951" i="1"/>
  <c r="C951" i="1"/>
  <c r="G951" i="1" s="1"/>
  <c r="D950" i="1"/>
  <c r="C950" i="1"/>
  <c r="D949" i="1"/>
  <c r="C949" i="1"/>
  <c r="D948" i="1"/>
  <c r="C948" i="1"/>
  <c r="D947" i="1"/>
  <c r="C947" i="1"/>
  <c r="D946" i="1"/>
  <c r="C946" i="1"/>
  <c r="H945" i="1"/>
  <c r="D945" i="1"/>
  <c r="C945" i="1"/>
  <c r="G945" i="1" s="1"/>
  <c r="D944" i="1"/>
  <c r="H944" i="1" s="1"/>
  <c r="C944" i="1"/>
  <c r="D943" i="1"/>
  <c r="C943" i="1"/>
  <c r="D942" i="1"/>
  <c r="C942" i="1"/>
  <c r="D941" i="1"/>
  <c r="C941" i="1"/>
  <c r="G941" i="1" s="1"/>
  <c r="D940" i="1"/>
  <c r="C940" i="1"/>
  <c r="D939" i="1"/>
  <c r="C939" i="1"/>
  <c r="D938" i="1"/>
  <c r="C938" i="1"/>
  <c r="D937" i="1"/>
  <c r="C937" i="1"/>
  <c r="H936" i="1"/>
  <c r="D936" i="1"/>
  <c r="C936" i="1"/>
  <c r="D935" i="1"/>
  <c r="C935" i="1"/>
  <c r="D934" i="1"/>
  <c r="C934" i="1"/>
  <c r="H933" i="1"/>
  <c r="D933" i="1"/>
  <c r="C933" i="1"/>
  <c r="D932" i="1"/>
  <c r="C932" i="1"/>
  <c r="D931" i="1"/>
  <c r="C931" i="1"/>
  <c r="D930" i="1"/>
  <c r="C930" i="1"/>
  <c r="G930" i="1" s="1"/>
  <c r="D929" i="1"/>
  <c r="C929" i="1"/>
  <c r="G929" i="1" s="1"/>
  <c r="H928" i="1"/>
  <c r="D928" i="1"/>
  <c r="C928" i="1"/>
  <c r="D927" i="1"/>
  <c r="C927" i="1"/>
  <c r="G927" i="1" s="1"/>
  <c r="D926" i="1"/>
  <c r="C926" i="1"/>
  <c r="D925" i="1"/>
  <c r="H925" i="1" s="1"/>
  <c r="C925" i="1"/>
  <c r="D924" i="1"/>
  <c r="C924" i="1"/>
  <c r="D923" i="1"/>
  <c r="C923" i="1"/>
  <c r="D922" i="1"/>
  <c r="C922" i="1"/>
  <c r="G922" i="1" s="1"/>
  <c r="H921" i="1"/>
  <c r="D921" i="1"/>
  <c r="C921" i="1"/>
  <c r="G921" i="1" s="1"/>
  <c r="D920" i="1"/>
  <c r="H920" i="1" s="1"/>
  <c r="C920" i="1"/>
  <c r="D919" i="1"/>
  <c r="C919" i="1"/>
  <c r="G919" i="1" s="1"/>
  <c r="D918" i="1"/>
  <c r="C918" i="1"/>
  <c r="D917" i="1"/>
  <c r="C917" i="1"/>
  <c r="D916" i="1"/>
  <c r="C916" i="1"/>
  <c r="D915" i="1"/>
  <c r="C915" i="1"/>
  <c r="D914" i="1"/>
  <c r="C914" i="1"/>
  <c r="H913" i="1"/>
  <c r="D913" i="1"/>
  <c r="C913" i="1"/>
  <c r="G913" i="1" s="1"/>
  <c r="D912" i="1"/>
  <c r="H912" i="1" s="1"/>
  <c r="C912" i="1"/>
  <c r="D911" i="1"/>
  <c r="C911" i="1"/>
  <c r="D910" i="1"/>
  <c r="C910" i="1"/>
  <c r="D909" i="1"/>
  <c r="C909" i="1"/>
  <c r="G909" i="1" s="1"/>
  <c r="D908" i="1"/>
  <c r="C908" i="1"/>
  <c r="D907" i="1"/>
  <c r="C907" i="1"/>
  <c r="D906" i="1"/>
  <c r="C906" i="1"/>
  <c r="D905" i="1"/>
  <c r="C905" i="1"/>
  <c r="H904" i="1"/>
  <c r="D904" i="1"/>
  <c r="C904" i="1"/>
  <c r="D903" i="1"/>
  <c r="C903" i="1"/>
  <c r="D902" i="1"/>
  <c r="C902" i="1"/>
  <c r="H901" i="1"/>
  <c r="D901" i="1"/>
  <c r="C901" i="1"/>
  <c r="D900" i="1"/>
  <c r="C900" i="1"/>
  <c r="D899" i="1"/>
  <c r="C899" i="1"/>
  <c r="D898" i="1"/>
  <c r="C898" i="1"/>
  <c r="G898" i="1" s="1"/>
  <c r="D897" i="1"/>
  <c r="C897" i="1"/>
  <c r="G897" i="1" s="1"/>
  <c r="H896" i="1"/>
  <c r="D896" i="1"/>
  <c r="C896" i="1"/>
  <c r="D895" i="1"/>
  <c r="C895" i="1"/>
  <c r="G895" i="1" s="1"/>
  <c r="D894" i="1"/>
  <c r="C894" i="1"/>
  <c r="D893" i="1"/>
  <c r="H893" i="1" s="1"/>
  <c r="C893" i="1"/>
  <c r="D892" i="1"/>
  <c r="C892" i="1"/>
  <c r="D891" i="1"/>
  <c r="C891" i="1"/>
  <c r="D890" i="1"/>
  <c r="C890" i="1"/>
  <c r="G890" i="1" s="1"/>
  <c r="H889" i="1"/>
  <c r="D889" i="1"/>
  <c r="C889" i="1"/>
  <c r="G889" i="1" s="1"/>
  <c r="D888" i="1"/>
  <c r="H888" i="1" s="1"/>
  <c r="C888" i="1"/>
  <c r="D887" i="1"/>
  <c r="C887" i="1"/>
  <c r="G887" i="1" s="1"/>
  <c r="D886" i="1"/>
  <c r="C886" i="1"/>
  <c r="D885" i="1"/>
  <c r="C885" i="1"/>
  <c r="D884" i="1"/>
  <c r="C884" i="1"/>
  <c r="D883" i="1"/>
  <c r="C883" i="1"/>
  <c r="D882" i="1"/>
  <c r="C882" i="1"/>
  <c r="H881" i="1"/>
  <c r="D881" i="1"/>
  <c r="C881" i="1"/>
  <c r="G881" i="1" s="1"/>
  <c r="D880" i="1"/>
  <c r="H880" i="1" s="1"/>
  <c r="C880" i="1"/>
  <c r="D879" i="1"/>
  <c r="C879" i="1"/>
  <c r="D878" i="1"/>
  <c r="C878" i="1"/>
  <c r="D877" i="1"/>
  <c r="C877" i="1"/>
  <c r="G877" i="1" s="1"/>
  <c r="H876" i="1"/>
  <c r="D876" i="1"/>
  <c r="C876" i="1"/>
  <c r="D875" i="1"/>
  <c r="C875" i="1"/>
  <c r="G875" i="1" s="1"/>
  <c r="D874" i="1"/>
  <c r="C874" i="1"/>
  <c r="D873" i="1"/>
  <c r="H873" i="1" s="1"/>
  <c r="C873" i="1"/>
  <c r="D872" i="1"/>
  <c r="C872" i="1"/>
  <c r="D871" i="1"/>
  <c r="C871" i="1"/>
  <c r="D870" i="1"/>
  <c r="C870" i="1"/>
  <c r="G870" i="1" s="1"/>
  <c r="D869" i="1"/>
  <c r="C869" i="1"/>
  <c r="G869" i="1" s="1"/>
  <c r="H868" i="1"/>
  <c r="D868" i="1"/>
  <c r="C868" i="1"/>
  <c r="D867" i="1"/>
  <c r="C867" i="1"/>
  <c r="G867" i="1" s="1"/>
  <c r="D866" i="1"/>
  <c r="C866" i="1"/>
  <c r="G866" i="1" s="1"/>
  <c r="D865" i="1"/>
  <c r="H865" i="1" s="1"/>
  <c r="C865" i="1"/>
  <c r="D864" i="1"/>
  <c r="C864" i="1"/>
  <c r="D863" i="1"/>
  <c r="C863" i="1"/>
  <c r="G863" i="1" s="1"/>
  <c r="D862" i="1"/>
  <c r="C862" i="1"/>
  <c r="G862" i="1" s="1"/>
  <c r="D861" i="1"/>
  <c r="C861" i="1"/>
  <c r="G861" i="1" s="1"/>
  <c r="H860" i="1"/>
  <c r="D860" i="1"/>
  <c r="C860" i="1"/>
  <c r="G860" i="1" s="1"/>
  <c r="D859" i="1"/>
  <c r="C859" i="1"/>
  <c r="G859" i="1" s="1"/>
  <c r="D858" i="1"/>
  <c r="C858" i="1"/>
  <c r="G858" i="1" s="1"/>
  <c r="D857" i="1"/>
  <c r="H857" i="1" s="1"/>
  <c r="C857" i="1"/>
  <c r="D856" i="1"/>
  <c r="C856" i="1"/>
  <c r="D855" i="1"/>
  <c r="C855" i="1"/>
  <c r="G855" i="1" s="1"/>
  <c r="D854" i="1"/>
  <c r="C854" i="1"/>
  <c r="G854" i="1" s="1"/>
  <c r="D853" i="1"/>
  <c r="C853" i="1"/>
  <c r="G853" i="1" s="1"/>
  <c r="H852" i="1"/>
  <c r="D852" i="1"/>
  <c r="C852" i="1"/>
  <c r="G852" i="1" s="1"/>
  <c r="D851" i="1"/>
  <c r="C851" i="1"/>
  <c r="G851" i="1" s="1"/>
  <c r="D850" i="1"/>
  <c r="C850" i="1"/>
  <c r="G850" i="1" s="1"/>
  <c r="D849" i="1"/>
  <c r="H849" i="1" s="1"/>
  <c r="C849" i="1"/>
  <c r="D848" i="1"/>
  <c r="C848" i="1"/>
  <c r="D847" i="1"/>
  <c r="C847" i="1"/>
  <c r="G847" i="1" s="1"/>
  <c r="D846" i="1"/>
  <c r="C846" i="1"/>
  <c r="G846" i="1" s="1"/>
  <c r="D845" i="1"/>
  <c r="C845" i="1"/>
  <c r="G845" i="1" s="1"/>
  <c r="H844" i="1"/>
  <c r="D844" i="1"/>
  <c r="C844" i="1"/>
  <c r="G844" i="1" s="1"/>
  <c r="D843" i="1"/>
  <c r="C843" i="1"/>
  <c r="G843" i="1" s="1"/>
  <c r="D842" i="1"/>
  <c r="C842" i="1"/>
  <c r="G842" i="1" s="1"/>
  <c r="D841" i="1"/>
  <c r="H841" i="1" s="1"/>
  <c r="C841" i="1"/>
  <c r="D840" i="1"/>
  <c r="C840" i="1"/>
  <c r="D839" i="1"/>
  <c r="C839" i="1"/>
  <c r="G839" i="1" s="1"/>
  <c r="D838" i="1"/>
  <c r="C838" i="1"/>
  <c r="G838" i="1" s="1"/>
  <c r="D837" i="1"/>
  <c r="C837" i="1"/>
  <c r="G837" i="1" s="1"/>
  <c r="H836" i="1"/>
  <c r="D836" i="1"/>
  <c r="C836" i="1"/>
  <c r="G836" i="1" s="1"/>
  <c r="D835" i="1"/>
  <c r="C835" i="1"/>
  <c r="G835" i="1" s="1"/>
  <c r="D834" i="1"/>
  <c r="C834" i="1"/>
  <c r="G834" i="1" s="1"/>
  <c r="D833" i="1"/>
  <c r="H833" i="1" s="1"/>
  <c r="C833" i="1"/>
  <c r="D832" i="1"/>
  <c r="C832" i="1"/>
  <c r="D831" i="1"/>
  <c r="C831" i="1"/>
  <c r="G831" i="1" s="1"/>
  <c r="D830" i="1"/>
  <c r="C830" i="1"/>
  <c r="G830" i="1" s="1"/>
  <c r="D829" i="1"/>
  <c r="C829" i="1"/>
  <c r="G829" i="1" s="1"/>
  <c r="H828" i="1"/>
  <c r="D828" i="1"/>
  <c r="C828" i="1"/>
  <c r="G828" i="1" s="1"/>
  <c r="D827" i="1"/>
  <c r="C827" i="1"/>
  <c r="G827" i="1" s="1"/>
  <c r="D826" i="1"/>
  <c r="C826" i="1"/>
  <c r="G826" i="1" s="1"/>
  <c r="D825" i="1"/>
  <c r="H825" i="1" s="1"/>
  <c r="C825" i="1"/>
  <c r="D824" i="1"/>
  <c r="C824" i="1"/>
  <c r="D823" i="1"/>
  <c r="C823" i="1"/>
  <c r="G823" i="1" s="1"/>
  <c r="D822" i="1"/>
  <c r="C822" i="1"/>
  <c r="G822" i="1" s="1"/>
  <c r="D821" i="1"/>
  <c r="C821" i="1"/>
  <c r="G821" i="1" s="1"/>
  <c r="H820" i="1"/>
  <c r="D820" i="1"/>
  <c r="C820" i="1"/>
  <c r="G820" i="1" s="1"/>
  <c r="D819" i="1"/>
  <c r="C819" i="1"/>
  <c r="G819" i="1" s="1"/>
  <c r="D818" i="1"/>
  <c r="C818" i="1"/>
  <c r="G818" i="1" s="1"/>
  <c r="D817" i="1"/>
  <c r="H817" i="1" s="1"/>
  <c r="C817" i="1"/>
  <c r="D816" i="1"/>
  <c r="C816" i="1"/>
  <c r="D815" i="1"/>
  <c r="C815" i="1"/>
  <c r="G815" i="1" s="1"/>
  <c r="D814" i="1"/>
  <c r="C814" i="1"/>
  <c r="G814" i="1" s="1"/>
  <c r="D813" i="1"/>
  <c r="C813" i="1"/>
  <c r="G813" i="1" s="1"/>
  <c r="D812" i="1"/>
  <c r="H812" i="1" s="1"/>
  <c r="C812" i="1"/>
  <c r="D811" i="1"/>
  <c r="C811" i="1"/>
  <c r="G811" i="1" s="1"/>
  <c r="D810" i="1"/>
  <c r="C810" i="1"/>
  <c r="D809" i="1"/>
  <c r="C809" i="1"/>
  <c r="D808" i="1"/>
  <c r="C808" i="1"/>
  <c r="D807" i="1"/>
  <c r="C807" i="1"/>
  <c r="G807" i="1" s="1"/>
  <c r="D806" i="1"/>
  <c r="C806" i="1"/>
  <c r="G806" i="1" s="1"/>
  <c r="D805" i="1"/>
  <c r="H805" i="1" s="1"/>
  <c r="C805" i="1"/>
  <c r="D804" i="1"/>
  <c r="C804" i="1"/>
  <c r="D803" i="1"/>
  <c r="C803" i="1"/>
  <c r="D802" i="1"/>
  <c r="C802" i="1"/>
  <c r="G802" i="1" s="1"/>
  <c r="H801" i="1"/>
  <c r="D801" i="1"/>
  <c r="C801" i="1"/>
  <c r="G801" i="1" s="1"/>
  <c r="D800" i="1"/>
  <c r="C800" i="1"/>
  <c r="D799" i="1"/>
  <c r="C799" i="1"/>
  <c r="G799" i="1" s="1"/>
  <c r="D798" i="1"/>
  <c r="C798" i="1"/>
  <c r="G798" i="1" s="1"/>
  <c r="D797" i="1"/>
  <c r="C797" i="1"/>
  <c r="G797" i="1" s="1"/>
  <c r="D796" i="1"/>
  <c r="H796" i="1" s="1"/>
  <c r="C796" i="1"/>
  <c r="D795" i="1"/>
  <c r="C795" i="1"/>
  <c r="G795" i="1" s="1"/>
  <c r="D794" i="1"/>
  <c r="C794" i="1"/>
  <c r="D793" i="1"/>
  <c r="C793" i="1"/>
  <c r="D792" i="1"/>
  <c r="C792" i="1"/>
  <c r="D791" i="1"/>
  <c r="C791" i="1"/>
  <c r="G791" i="1" s="1"/>
  <c r="D790" i="1"/>
  <c r="C790" i="1"/>
  <c r="G790" i="1" s="1"/>
  <c r="D789" i="1"/>
  <c r="H789" i="1" s="1"/>
  <c r="C789" i="1"/>
  <c r="D788" i="1"/>
  <c r="C788" i="1"/>
  <c r="D787" i="1"/>
  <c r="C787" i="1"/>
  <c r="D786" i="1"/>
  <c r="C786" i="1"/>
  <c r="G786" i="1" s="1"/>
  <c r="H785" i="1"/>
  <c r="D785" i="1"/>
  <c r="C785" i="1"/>
  <c r="G785" i="1" s="1"/>
  <c r="D784" i="1"/>
  <c r="C784" i="1"/>
  <c r="D783" i="1"/>
  <c r="C783" i="1"/>
  <c r="G783" i="1" s="1"/>
  <c r="D782" i="1"/>
  <c r="C782" i="1"/>
  <c r="G782" i="1" s="1"/>
  <c r="D781" i="1"/>
  <c r="C781" i="1"/>
  <c r="G781" i="1" s="1"/>
  <c r="D780" i="1"/>
  <c r="H780" i="1" s="1"/>
  <c r="C780" i="1"/>
  <c r="D779" i="1"/>
  <c r="C779" i="1"/>
  <c r="G779" i="1" s="1"/>
  <c r="D778" i="1"/>
  <c r="C778" i="1"/>
  <c r="D777" i="1"/>
  <c r="C777" i="1"/>
  <c r="D776" i="1"/>
  <c r="C776" i="1"/>
  <c r="D775" i="1"/>
  <c r="C775" i="1"/>
  <c r="G775" i="1" s="1"/>
  <c r="D774" i="1"/>
  <c r="C774" i="1"/>
  <c r="G774" i="1" s="1"/>
  <c r="D773" i="1"/>
  <c r="H773" i="1" s="1"/>
  <c r="C773" i="1"/>
  <c r="D772" i="1"/>
  <c r="C772" i="1"/>
  <c r="D771" i="1"/>
  <c r="C771" i="1"/>
  <c r="D770" i="1"/>
  <c r="C770" i="1"/>
  <c r="G770" i="1" s="1"/>
  <c r="H769" i="1"/>
  <c r="D769" i="1"/>
  <c r="C769" i="1"/>
  <c r="G769" i="1" s="1"/>
  <c r="D768" i="1"/>
  <c r="C768" i="1"/>
  <c r="D767" i="1"/>
  <c r="C767" i="1"/>
  <c r="G767" i="1" s="1"/>
  <c r="D766" i="1"/>
  <c r="C766" i="1"/>
  <c r="G766" i="1" s="1"/>
  <c r="D765" i="1"/>
  <c r="C765" i="1"/>
  <c r="G765" i="1" s="1"/>
  <c r="D764" i="1"/>
  <c r="H764" i="1" s="1"/>
  <c r="C764" i="1"/>
  <c r="D763" i="1"/>
  <c r="C763" i="1"/>
  <c r="G763" i="1" s="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H715" i="1" s="1"/>
  <c r="H714" i="1"/>
  <c r="D714" i="1"/>
  <c r="C714" i="1"/>
  <c r="G714" i="1" s="1"/>
  <c r="H713" i="1"/>
  <c r="D713" i="1"/>
  <c r="C713" i="1"/>
  <c r="G713" i="1" s="1"/>
  <c r="H712" i="1"/>
  <c r="D712" i="1"/>
  <c r="C712" i="1"/>
  <c r="G712" i="1" s="1"/>
  <c r="D711" i="1"/>
  <c r="G711" i="1" s="1"/>
  <c r="C711" i="1"/>
  <c r="D710" i="1"/>
  <c r="C710" i="1"/>
  <c r="D709" i="1"/>
  <c r="H709" i="1" s="1"/>
  <c r="C709" i="1"/>
  <c r="D708" i="1"/>
  <c r="C708" i="1"/>
  <c r="D707" i="1"/>
  <c r="C707" i="1"/>
  <c r="D706" i="1"/>
  <c r="C706" i="1"/>
  <c r="D705" i="1"/>
  <c r="C705" i="1"/>
  <c r="D704" i="1"/>
  <c r="C704"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G649" i="1" s="1"/>
  <c r="C649" i="1"/>
  <c r="H648" i="1"/>
  <c r="G648" i="1"/>
  <c r="D648" i="1"/>
  <c r="C648" i="1"/>
  <c r="D647" i="1"/>
  <c r="C647" i="1"/>
  <c r="D646" i="1"/>
  <c r="G646" i="1" s="1"/>
  <c r="C646" i="1"/>
  <c r="C645" i="1"/>
  <c r="D644" i="1"/>
  <c r="C644" i="1"/>
  <c r="D643" i="1"/>
  <c r="C643" i="1"/>
  <c r="D642" i="1"/>
  <c r="C642" i="1"/>
  <c r="H642" i="1" s="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6" i="1"/>
  <c r="C586" i="1"/>
  <c r="D585" i="1"/>
  <c r="C585" i="1"/>
  <c r="D584" i="1"/>
  <c r="C584" i="1"/>
  <c r="D583" i="1"/>
  <c r="C583" i="1"/>
  <c r="D582" i="1"/>
  <c r="C582" i="1"/>
  <c r="D581" i="1"/>
  <c r="C581" i="1"/>
  <c r="D580" i="1"/>
  <c r="C580" i="1"/>
  <c r="D579" i="1"/>
  <c r="C579" i="1"/>
  <c r="D578" i="1"/>
  <c r="C578" i="1"/>
  <c r="D577" i="1"/>
  <c r="C577" i="1"/>
  <c r="D576" i="1"/>
  <c r="C576" i="1"/>
  <c r="D575" i="1"/>
  <c r="C575"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G560" i="1" s="1"/>
  <c r="C560" i="1"/>
  <c r="D559" i="1"/>
  <c r="G559" i="1" s="1"/>
  <c r="C559" i="1"/>
  <c r="H559" i="1" s="1"/>
  <c r="D558" i="1"/>
  <c r="G558" i="1" s="1"/>
  <c r="C558" i="1"/>
  <c r="D557" i="1"/>
  <c r="G557" i="1" s="1"/>
  <c r="C557" i="1"/>
  <c r="H557" i="1" s="1"/>
  <c r="D556" i="1"/>
  <c r="G556" i="1" s="1"/>
  <c r="C556" i="1"/>
  <c r="D555" i="1"/>
  <c r="G555" i="1" s="1"/>
  <c r="C555" i="1"/>
  <c r="H555" i="1" s="1"/>
  <c r="D554" i="1"/>
  <c r="G554" i="1" s="1"/>
  <c r="C554" i="1"/>
  <c r="D553" i="1"/>
  <c r="G553" i="1" s="1"/>
  <c r="C553" i="1"/>
  <c r="H553" i="1" s="1"/>
  <c r="D552" i="1"/>
  <c r="G552" i="1" s="1"/>
  <c r="C552" i="1"/>
  <c r="D551" i="1"/>
  <c r="G551" i="1" s="1"/>
  <c r="C551" i="1"/>
  <c r="H551" i="1" s="1"/>
  <c r="D550" i="1"/>
  <c r="G550" i="1" s="1"/>
  <c r="C550" i="1"/>
  <c r="D549" i="1"/>
  <c r="G549" i="1" s="1"/>
  <c r="C549" i="1"/>
  <c r="H549" i="1" s="1"/>
  <c r="D548" i="1"/>
  <c r="G548" i="1" s="1"/>
  <c r="C548" i="1"/>
  <c r="D547" i="1"/>
  <c r="G547" i="1" s="1"/>
  <c r="C547" i="1"/>
  <c r="H547" i="1" s="1"/>
  <c r="D546" i="1"/>
  <c r="G546" i="1" s="1"/>
  <c r="C546" i="1"/>
  <c r="D545" i="1"/>
  <c r="G545" i="1" s="1"/>
  <c r="C545" i="1"/>
  <c r="H545" i="1" s="1"/>
  <c r="D544" i="1"/>
  <c r="G544" i="1" s="1"/>
  <c r="C544" i="1"/>
  <c r="D543" i="1"/>
  <c r="G543" i="1" s="1"/>
  <c r="C543" i="1"/>
  <c r="H543" i="1" s="1"/>
  <c r="D542" i="1"/>
  <c r="G542" i="1" s="1"/>
  <c r="C542" i="1"/>
  <c r="D541" i="1"/>
  <c r="G541" i="1" s="1"/>
  <c r="C541" i="1"/>
  <c r="H541" i="1" s="1"/>
  <c r="D540" i="1"/>
  <c r="G540" i="1" s="1"/>
  <c r="C540" i="1"/>
  <c r="D539" i="1"/>
  <c r="G539" i="1" s="1"/>
  <c r="C539" i="1"/>
  <c r="H539" i="1" s="1"/>
  <c r="D538" i="1"/>
  <c r="G538" i="1" s="1"/>
  <c r="C538" i="1"/>
  <c r="D537" i="1"/>
  <c r="G537" i="1" s="1"/>
  <c r="C537" i="1"/>
  <c r="H537" i="1" s="1"/>
  <c r="D536" i="1"/>
  <c r="G536" i="1" s="1"/>
  <c r="C536" i="1"/>
  <c r="D535" i="1"/>
  <c r="G535" i="1" s="1"/>
  <c r="C535" i="1"/>
  <c r="H535" i="1" s="1"/>
  <c r="D534" i="1"/>
  <c r="G534" i="1" s="1"/>
  <c r="C534" i="1"/>
  <c r="D533" i="1"/>
  <c r="G533" i="1" s="1"/>
  <c r="C533" i="1"/>
  <c r="H533" i="1" s="1"/>
  <c r="D532" i="1"/>
  <c r="G532" i="1" s="1"/>
  <c r="C532" i="1"/>
  <c r="D531" i="1"/>
  <c r="G531" i="1" s="1"/>
  <c r="C531" i="1"/>
  <c r="H531" i="1" s="1"/>
  <c r="D530" i="1"/>
  <c r="G530" i="1" s="1"/>
  <c r="C530" i="1"/>
  <c r="D529" i="1"/>
  <c r="G529" i="1" s="1"/>
  <c r="C529" i="1"/>
  <c r="H529" i="1" s="1"/>
  <c r="D528" i="1"/>
  <c r="G528" i="1" s="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G513" i="1"/>
  <c r="D513" i="1"/>
  <c r="H513" i="1" s="1"/>
  <c r="C513" i="1"/>
  <c r="D512" i="1"/>
  <c r="H512" i="1" s="1"/>
  <c r="C512" i="1"/>
  <c r="D511" i="1"/>
  <c r="H511" i="1" s="1"/>
  <c r="C511" i="1"/>
  <c r="G510" i="1"/>
  <c r="D510" i="1"/>
  <c r="H510" i="1" s="1"/>
  <c r="C510" i="1"/>
  <c r="G509" i="1"/>
  <c r="D509" i="1"/>
  <c r="H509" i="1" s="1"/>
  <c r="C509" i="1"/>
  <c r="D508" i="1"/>
  <c r="H508" i="1" s="1"/>
  <c r="C508" i="1"/>
  <c r="D507" i="1"/>
  <c r="H507" i="1" s="1"/>
  <c r="C507" i="1"/>
  <c r="G506" i="1"/>
  <c r="D506" i="1"/>
  <c r="H506" i="1" s="1"/>
  <c r="C506" i="1"/>
  <c r="G505" i="1"/>
  <c r="D505" i="1"/>
  <c r="H505" i="1" s="1"/>
  <c r="C505" i="1"/>
  <c r="D504" i="1"/>
  <c r="H504" i="1" s="1"/>
  <c r="C504" i="1"/>
  <c r="D503" i="1"/>
  <c r="H503" i="1" s="1"/>
  <c r="C503" i="1"/>
  <c r="G502" i="1"/>
  <c r="D502" i="1"/>
  <c r="H502" i="1" s="1"/>
  <c r="C502" i="1"/>
  <c r="G501" i="1"/>
  <c r="D501" i="1"/>
  <c r="H501" i="1" s="1"/>
  <c r="C501" i="1"/>
  <c r="D500" i="1"/>
  <c r="H500" i="1" s="1"/>
  <c r="C500" i="1"/>
  <c r="D499" i="1"/>
  <c r="H499" i="1" s="1"/>
  <c r="C499" i="1"/>
  <c r="G498" i="1"/>
  <c r="D498" i="1"/>
  <c r="H498" i="1" s="1"/>
  <c r="C498" i="1"/>
  <c r="G497" i="1"/>
  <c r="D497" i="1"/>
  <c r="H497" i="1" s="1"/>
  <c r="C497" i="1"/>
  <c r="D496" i="1"/>
  <c r="H496" i="1" s="1"/>
  <c r="C496" i="1"/>
  <c r="D495" i="1"/>
  <c r="H495" i="1" s="1"/>
  <c r="C495" i="1"/>
  <c r="G494" i="1"/>
  <c r="D494" i="1"/>
  <c r="H494" i="1" s="1"/>
  <c r="C494" i="1"/>
  <c r="G493" i="1"/>
  <c r="D493" i="1"/>
  <c r="H493" i="1" s="1"/>
  <c r="C493" i="1"/>
  <c r="D492" i="1"/>
  <c r="H492" i="1" s="1"/>
  <c r="C492" i="1"/>
  <c r="D491" i="1"/>
  <c r="H491" i="1" s="1"/>
  <c r="C491" i="1"/>
  <c r="G490" i="1"/>
  <c r="D490" i="1"/>
  <c r="H490" i="1" s="1"/>
  <c r="C490" i="1"/>
  <c r="G489" i="1"/>
  <c r="D489" i="1"/>
  <c r="H489" i="1" s="1"/>
  <c r="C489" i="1"/>
  <c r="D488" i="1"/>
  <c r="H488" i="1" s="1"/>
  <c r="C488" i="1"/>
  <c r="D487" i="1"/>
  <c r="H487" i="1" s="1"/>
  <c r="C487" i="1"/>
  <c r="G486" i="1"/>
  <c r="D486" i="1"/>
  <c r="H486" i="1" s="1"/>
  <c r="C486" i="1"/>
  <c r="G485" i="1"/>
  <c r="D485" i="1"/>
  <c r="H485" i="1" s="1"/>
  <c r="C485" i="1"/>
  <c r="D484" i="1"/>
  <c r="H484" i="1" s="1"/>
  <c r="C484" i="1"/>
  <c r="D483" i="1"/>
  <c r="H483" i="1" s="1"/>
  <c r="C483" i="1"/>
  <c r="G482" i="1"/>
  <c r="D482" i="1"/>
  <c r="H482" i="1" s="1"/>
  <c r="C482" i="1"/>
  <c r="G481" i="1"/>
  <c r="D481" i="1"/>
  <c r="H481" i="1" s="1"/>
  <c r="C481" i="1"/>
  <c r="D480" i="1"/>
  <c r="H480" i="1" s="1"/>
  <c r="C480" i="1"/>
  <c r="D479" i="1"/>
  <c r="H479" i="1" s="1"/>
  <c r="C479" i="1"/>
  <c r="G477" i="1"/>
  <c r="D477" i="1"/>
  <c r="H477" i="1" s="1"/>
  <c r="C477" i="1"/>
  <c r="G476" i="1"/>
  <c r="D476" i="1"/>
  <c r="H476" i="1" s="1"/>
  <c r="C476" i="1"/>
  <c r="D475" i="1"/>
  <c r="H475" i="1" s="1"/>
  <c r="C475" i="1"/>
  <c r="D474" i="1"/>
  <c r="H474" i="1" s="1"/>
  <c r="C474" i="1"/>
  <c r="G473" i="1"/>
  <c r="D473" i="1"/>
  <c r="H473" i="1" s="1"/>
  <c r="C473" i="1"/>
  <c r="G472" i="1"/>
  <c r="D472" i="1"/>
  <c r="H472" i="1" s="1"/>
  <c r="C472" i="1"/>
  <c r="D471" i="1"/>
  <c r="H471" i="1" s="1"/>
  <c r="C471" i="1"/>
  <c r="D470" i="1"/>
  <c r="H470" i="1" s="1"/>
  <c r="C470" i="1"/>
  <c r="G469" i="1"/>
  <c r="D469" i="1"/>
  <c r="H469" i="1" s="1"/>
  <c r="C469" i="1"/>
  <c r="G468" i="1"/>
  <c r="D468" i="1"/>
  <c r="H468" i="1" s="1"/>
  <c r="C468" i="1"/>
  <c r="D467" i="1"/>
  <c r="H467" i="1" s="1"/>
  <c r="C467" i="1"/>
  <c r="D465" i="1"/>
  <c r="H465" i="1" s="1"/>
  <c r="C465" i="1"/>
  <c r="G464" i="1"/>
  <c r="D464" i="1"/>
  <c r="H464" i="1" s="1"/>
  <c r="C464" i="1"/>
  <c r="G463" i="1"/>
  <c r="D463" i="1"/>
  <c r="H463" i="1" s="1"/>
  <c r="C463" i="1"/>
  <c r="D462" i="1"/>
  <c r="H462" i="1" s="1"/>
  <c r="C462" i="1"/>
  <c r="D461" i="1"/>
  <c r="H461" i="1" s="1"/>
  <c r="C461" i="1"/>
  <c r="G460" i="1"/>
  <c r="D460" i="1"/>
  <c r="H460" i="1" s="1"/>
  <c r="C460" i="1"/>
  <c r="G459" i="1"/>
  <c r="D459" i="1"/>
  <c r="H459" i="1" s="1"/>
  <c r="C459" i="1"/>
  <c r="D458" i="1"/>
  <c r="H458" i="1" s="1"/>
  <c r="C458" i="1"/>
  <c r="D457" i="1"/>
  <c r="H457" i="1" s="1"/>
  <c r="C457" i="1"/>
  <c r="G456" i="1"/>
  <c r="D456" i="1"/>
  <c r="H456" i="1" s="1"/>
  <c r="C456" i="1"/>
  <c r="G455" i="1"/>
  <c r="D455" i="1"/>
  <c r="H455" i="1" s="1"/>
  <c r="C455" i="1"/>
  <c r="D454" i="1"/>
  <c r="H454" i="1" s="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H379" i="1"/>
  <c r="D379" i="1"/>
  <c r="C379" i="1"/>
  <c r="G379" i="1" s="1"/>
  <c r="H378" i="1"/>
  <c r="D378" i="1"/>
  <c r="C378" i="1"/>
  <c r="G378" i="1" s="1"/>
  <c r="D377" i="1"/>
  <c r="C377" i="1"/>
  <c r="G377" i="1" s="1"/>
  <c r="D376" i="1"/>
  <c r="C376" i="1"/>
  <c r="G376" i="1" s="1"/>
  <c r="H375" i="1"/>
  <c r="D375" i="1"/>
  <c r="C375" i="1"/>
  <c r="G375" i="1" s="1"/>
  <c r="H374" i="1"/>
  <c r="D374" i="1"/>
  <c r="C374" i="1"/>
  <c r="G374" i="1" s="1"/>
  <c r="D373" i="1"/>
  <c r="C373" i="1"/>
  <c r="G373" i="1" s="1"/>
  <c r="D372" i="1"/>
  <c r="C372" i="1"/>
  <c r="G372" i="1" s="1"/>
  <c r="H371" i="1"/>
  <c r="D371" i="1"/>
  <c r="C371" i="1"/>
  <c r="G371" i="1" s="1"/>
  <c r="H370" i="1"/>
  <c r="D370" i="1"/>
  <c r="C370" i="1"/>
  <c r="G370" i="1" s="1"/>
  <c r="D369" i="1"/>
  <c r="C369" i="1"/>
  <c r="G369" i="1" s="1"/>
  <c r="D368" i="1"/>
  <c r="C368" i="1"/>
  <c r="G368" i="1" s="1"/>
  <c r="G367" i="1"/>
  <c r="D367" i="1"/>
  <c r="C367" i="1"/>
  <c r="D366" i="1"/>
  <c r="C366" i="1"/>
  <c r="D365" i="1"/>
  <c r="C365"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C295" i="1"/>
  <c r="D294" i="1"/>
  <c r="D292" i="1"/>
  <c r="H292" i="1" s="1"/>
  <c r="C292" i="1"/>
  <c r="G292" i="1" s="1"/>
  <c r="D291" i="1"/>
  <c r="C291" i="1"/>
  <c r="G291" i="1" s="1"/>
  <c r="D290" i="1"/>
  <c r="C290" i="1"/>
  <c r="D289" i="1"/>
  <c r="H289" i="1" s="1"/>
  <c r="C289" i="1"/>
  <c r="G288" i="1"/>
  <c r="D288" i="1"/>
  <c r="C288" i="1"/>
  <c r="D284" i="1"/>
  <c r="G284" i="1" s="1"/>
  <c r="C284" i="1"/>
  <c r="D283" i="1"/>
  <c r="G283" i="1" s="1"/>
  <c r="C283" i="1"/>
  <c r="H283" i="1" s="1"/>
  <c r="G282" i="1"/>
  <c r="D282" i="1"/>
  <c r="C282" i="1"/>
  <c r="H282" i="1" s="1"/>
  <c r="G281" i="1"/>
  <c r="D281" i="1"/>
  <c r="C281" i="1"/>
  <c r="D280" i="1"/>
  <c r="G280" i="1" s="1"/>
  <c r="C280" i="1"/>
  <c r="D279" i="1"/>
  <c r="G279" i="1" s="1"/>
  <c r="C279" i="1"/>
  <c r="H279" i="1" s="1"/>
  <c r="G278" i="1"/>
  <c r="D278" i="1"/>
  <c r="H278" i="1" s="1"/>
  <c r="C278" i="1"/>
  <c r="G277" i="1"/>
  <c r="D277" i="1"/>
  <c r="H277" i="1" s="1"/>
  <c r="C277" i="1"/>
  <c r="D276" i="1"/>
  <c r="H276" i="1" s="1"/>
  <c r="C276" i="1"/>
  <c r="D275" i="1"/>
  <c r="H275" i="1" s="1"/>
  <c r="C275" i="1"/>
  <c r="G274" i="1"/>
  <c r="D274" i="1"/>
  <c r="H274" i="1" s="1"/>
  <c r="C274" i="1"/>
  <c r="G273" i="1"/>
  <c r="D273" i="1"/>
  <c r="H273" i="1" s="1"/>
  <c r="C273" i="1"/>
  <c r="D272" i="1"/>
  <c r="H272" i="1" s="1"/>
  <c r="C272" i="1"/>
  <c r="D271" i="1"/>
  <c r="H271" i="1" s="1"/>
  <c r="C271" i="1"/>
  <c r="H270" i="1"/>
  <c r="D270" i="1"/>
  <c r="G270" i="1" s="1"/>
  <c r="C270" i="1"/>
  <c r="H269" i="1"/>
  <c r="D269" i="1"/>
  <c r="G269" i="1" s="1"/>
  <c r="C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G219" i="1" s="1"/>
  <c r="D218" i="1"/>
  <c r="C218" i="1"/>
  <c r="D217" i="1"/>
  <c r="C217" i="1"/>
  <c r="G217" i="1" s="1"/>
  <c r="D216" i="1"/>
  <c r="C216" i="1"/>
  <c r="D215" i="1"/>
  <c r="C215" i="1"/>
  <c r="G215" i="1" s="1"/>
  <c r="D214" i="1"/>
  <c r="C214" i="1"/>
  <c r="D213" i="1"/>
  <c r="C213" i="1"/>
  <c r="G213" i="1" s="1"/>
  <c r="D212" i="1"/>
  <c r="D211" i="1"/>
  <c r="D210" i="1"/>
  <c r="C210" i="1"/>
  <c r="G210" i="1" s="1"/>
  <c r="D209" i="1"/>
  <c r="C209" i="1"/>
  <c r="D208" i="1"/>
  <c r="C208" i="1"/>
  <c r="G208" i="1" s="1"/>
  <c r="D207" i="1"/>
  <c r="H207" i="1" s="1"/>
  <c r="C207" i="1"/>
  <c r="D206" i="1"/>
  <c r="D205" i="1"/>
  <c r="C205" i="1"/>
  <c r="D204" i="1"/>
  <c r="C204" i="1"/>
  <c r="G204" i="1" s="1"/>
  <c r="D203" i="1"/>
  <c r="C203" i="1"/>
  <c r="D202" i="1"/>
  <c r="C202" i="1"/>
  <c r="G202" i="1" s="1"/>
  <c r="D201" i="1"/>
  <c r="C201" i="1"/>
  <c r="D200" i="1"/>
  <c r="C200" i="1"/>
  <c r="G200" i="1" s="1"/>
  <c r="D199" i="1"/>
  <c r="C199" i="1"/>
  <c r="D198" i="1"/>
  <c r="C198" i="1"/>
  <c r="G198" i="1" s="1"/>
  <c r="H197" i="1"/>
  <c r="D197" i="1"/>
  <c r="C197" i="1"/>
  <c r="D196" i="1"/>
  <c r="C196" i="1"/>
  <c r="H196" i="1" s="1"/>
  <c r="D195" i="1"/>
  <c r="C195" i="1"/>
  <c r="G195" i="1" s="1"/>
  <c r="H194" i="1"/>
  <c r="D194" i="1"/>
  <c r="C194" i="1"/>
  <c r="G194" i="1" s="1"/>
  <c r="D193" i="1"/>
  <c r="D191" i="1"/>
  <c r="C191" i="1"/>
  <c r="H191" i="1" s="1"/>
  <c r="G190" i="1"/>
  <c r="D190" i="1"/>
  <c r="C190" i="1"/>
  <c r="G189" i="1"/>
  <c r="D189" i="1"/>
  <c r="H189" i="1" s="1"/>
  <c r="C189" i="1"/>
  <c r="G188" i="1"/>
  <c r="D188" i="1"/>
  <c r="H188" i="1" s="1"/>
  <c r="C188" i="1"/>
  <c r="D187" i="1"/>
  <c r="H187" i="1" s="1"/>
  <c r="C187" i="1"/>
  <c r="G187" i="1" s="1"/>
  <c r="D186" i="1"/>
  <c r="C186" i="1"/>
  <c r="D185" i="1"/>
  <c r="H185" i="1" s="1"/>
  <c r="C185" i="1"/>
  <c r="C184" i="1"/>
  <c r="D183" i="1"/>
  <c r="C183" i="1"/>
  <c r="G183" i="1" s="1"/>
  <c r="D182" i="1"/>
  <c r="C182" i="1"/>
  <c r="D181" i="1"/>
  <c r="C181" i="1"/>
  <c r="G181" i="1" s="1"/>
  <c r="D180" i="1"/>
  <c r="C180" i="1"/>
  <c r="D179" i="1"/>
  <c r="C179" i="1"/>
  <c r="G179" i="1" s="1"/>
  <c r="D178" i="1"/>
  <c r="C178" i="1"/>
  <c r="D177" i="1"/>
  <c r="C177" i="1"/>
  <c r="G177" i="1" s="1"/>
  <c r="D176" i="1"/>
  <c r="C176" i="1"/>
  <c r="D175" i="1"/>
  <c r="C175" i="1"/>
  <c r="D174" i="1"/>
  <c r="C174" i="1"/>
  <c r="C173" i="1"/>
  <c r="D172" i="1"/>
  <c r="C172" i="1"/>
  <c r="D171" i="1"/>
  <c r="C171" i="1"/>
  <c r="G171" i="1" s="1"/>
  <c r="D170" i="1"/>
  <c r="C170" i="1"/>
  <c r="D169" i="1"/>
  <c r="C169" i="1"/>
  <c r="D168" i="1"/>
  <c r="C168" i="1"/>
  <c r="D167" i="1"/>
  <c r="C167" i="1"/>
  <c r="D166" i="1"/>
  <c r="C166" i="1"/>
  <c r="C165" i="1"/>
  <c r="D164" i="1"/>
  <c r="C164" i="1"/>
  <c r="G163" i="1"/>
  <c r="D163" i="1"/>
  <c r="C163" i="1"/>
  <c r="G162" i="1"/>
  <c r="D162" i="1"/>
  <c r="C162" i="1"/>
  <c r="D161" i="1"/>
  <c r="C161" i="1"/>
  <c r="D158" i="1"/>
  <c r="C158" i="1"/>
  <c r="H158" i="1" s="1"/>
  <c r="G157" i="1"/>
  <c r="D157" i="1"/>
  <c r="C157" i="1"/>
  <c r="H156" i="1"/>
  <c r="G156" i="1"/>
  <c r="D156" i="1"/>
  <c r="C156" i="1"/>
  <c r="C155" i="1"/>
  <c r="D154" i="1"/>
  <c r="H154" i="1" s="1"/>
  <c r="C154" i="1"/>
  <c r="D153" i="1"/>
  <c r="C153" i="1"/>
  <c r="H153" i="1" s="1"/>
  <c r="D152" i="1"/>
  <c r="C152" i="1"/>
  <c r="H151" i="1"/>
  <c r="D151" i="1"/>
  <c r="C151" i="1"/>
  <c r="D150" i="1"/>
  <c r="C150" i="1"/>
  <c r="H150" i="1" s="1"/>
  <c r="C149"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D135" i="1"/>
  <c r="G134" i="1"/>
  <c r="D134" i="1"/>
  <c r="H134" i="1" s="1"/>
  <c r="C134" i="1"/>
  <c r="G133" i="1"/>
  <c r="D133" i="1"/>
  <c r="H133" i="1" s="1"/>
  <c r="C133" i="1"/>
  <c r="G132" i="1"/>
  <c r="D132" i="1"/>
  <c r="H132" i="1" s="1"/>
  <c r="C132" i="1"/>
  <c r="D131" i="1"/>
  <c r="C131" i="1"/>
  <c r="H131" i="1" s="1"/>
  <c r="D130" i="1"/>
  <c r="D129" i="1"/>
  <c r="H128" i="1"/>
  <c r="G128" i="1"/>
  <c r="D128" i="1"/>
  <c r="C128" i="1"/>
  <c r="H127" i="1"/>
  <c r="G127" i="1"/>
  <c r="D127" i="1"/>
  <c r="C127" i="1"/>
  <c r="H126" i="1"/>
  <c r="G126" i="1"/>
  <c r="D126" i="1"/>
  <c r="C126" i="1"/>
  <c r="H125" i="1"/>
  <c r="G125" i="1"/>
  <c r="D125" i="1"/>
  <c r="C125" i="1"/>
  <c r="H124" i="1"/>
  <c r="G124" i="1"/>
  <c r="D124" i="1"/>
  <c r="C124" i="1"/>
  <c r="G123" i="1"/>
  <c r="D123" i="1"/>
  <c r="C123" i="1"/>
  <c r="D122" i="1"/>
  <c r="C122" i="1"/>
  <c r="G122" i="1" s="1"/>
  <c r="C121"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D113" i="1"/>
  <c r="C113" i="1"/>
  <c r="G113" i="1" s="1"/>
  <c r="D112" i="1"/>
  <c r="C112" i="1"/>
  <c r="H112" i="1" s="1"/>
  <c r="D111" i="1"/>
  <c r="C111" i="1"/>
  <c r="H111" i="1" s="1"/>
  <c r="D110" i="1"/>
  <c r="C110" i="1"/>
  <c r="H110" i="1" s="1"/>
  <c r="D109" i="1"/>
  <c r="C109" i="1"/>
  <c r="H109" i="1" s="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G65" i="1"/>
  <c r="D65" i="1"/>
  <c r="H65" i="1" s="1"/>
  <c r="C65" i="1"/>
  <c r="G64"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578" i="1" l="1"/>
  <c r="G578" i="1"/>
  <c r="G816" i="1"/>
  <c r="H816" i="1"/>
  <c r="G937" i="1"/>
  <c r="H937" i="1"/>
  <c r="H988" i="1"/>
  <c r="G988" i="1"/>
  <c r="H1089" i="1"/>
  <c r="G1089" i="1"/>
  <c r="H1099" i="1"/>
  <c r="G1099" i="1"/>
  <c r="G1162" i="1"/>
  <c r="H1162" i="1"/>
  <c r="G1178" i="1"/>
  <c r="H1178" i="1"/>
  <c r="G79" i="1"/>
  <c r="G81" i="1"/>
  <c r="G83" i="1"/>
  <c r="G85" i="1"/>
  <c r="G87" i="1"/>
  <c r="G89" i="1"/>
  <c r="G91" i="1"/>
  <c r="G93" i="1"/>
  <c r="G95" i="1"/>
  <c r="G97" i="1"/>
  <c r="G99" i="1"/>
  <c r="G101" i="1"/>
  <c r="G104" i="1"/>
  <c r="G106" i="1"/>
  <c r="G109" i="1"/>
  <c r="G111" i="1"/>
  <c r="G161" i="1"/>
  <c r="G164"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72" i="1"/>
  <c r="G276"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7" i="1"/>
  <c r="G347" i="1"/>
  <c r="H349" i="1"/>
  <c r="G349" i="1"/>
  <c r="H351" i="1"/>
  <c r="G351" i="1"/>
  <c r="H353" i="1"/>
  <c r="G353" i="1"/>
  <c r="H355" i="1"/>
  <c r="G355" i="1"/>
  <c r="H357" i="1"/>
  <c r="G357" i="1"/>
  <c r="H360" i="1"/>
  <c r="G360" i="1"/>
  <c r="H362" i="1"/>
  <c r="G362" i="1"/>
  <c r="H365" i="1"/>
  <c r="G365" i="1"/>
  <c r="H369" i="1"/>
  <c r="H373" i="1"/>
  <c r="H377" i="1"/>
  <c r="H381" i="1"/>
  <c r="H385" i="1"/>
  <c r="H389" i="1"/>
  <c r="G454" i="1"/>
  <c r="G458" i="1"/>
  <c r="G462" i="1"/>
  <c r="G467" i="1"/>
  <c r="G471" i="1"/>
  <c r="G475" i="1"/>
  <c r="G480" i="1"/>
  <c r="G484" i="1"/>
  <c r="G488" i="1"/>
  <c r="G492" i="1"/>
  <c r="G496" i="1"/>
  <c r="G500" i="1"/>
  <c r="G504" i="1"/>
  <c r="G508" i="1"/>
  <c r="G512" i="1"/>
  <c r="H525" i="1"/>
  <c r="G525" i="1"/>
  <c r="H527" i="1"/>
  <c r="G527" i="1"/>
  <c r="H562" i="1"/>
  <c r="G562" i="1"/>
  <c r="H564" i="1"/>
  <c r="G564" i="1"/>
  <c r="H566" i="1"/>
  <c r="G566" i="1"/>
  <c r="H568" i="1"/>
  <c r="G568" i="1"/>
  <c r="H570" i="1"/>
  <c r="G570" i="1"/>
  <c r="H572" i="1"/>
  <c r="G572" i="1"/>
  <c r="G647" i="1"/>
  <c r="H647" i="1"/>
  <c r="H705" i="1"/>
  <c r="G705" i="1"/>
  <c r="H707" i="1"/>
  <c r="G707"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G793" i="1"/>
  <c r="H793" i="1"/>
  <c r="G824" i="1"/>
  <c r="H824" i="1"/>
  <c r="G856" i="1"/>
  <c r="H856" i="1"/>
  <c r="G949" i="1"/>
  <c r="H949" i="1"/>
  <c r="G964" i="1"/>
  <c r="H964" i="1"/>
  <c r="G969" i="1"/>
  <c r="H969" i="1"/>
  <c r="H1004" i="1"/>
  <c r="G1004" i="1"/>
  <c r="H1084" i="1"/>
  <c r="G1084" i="1"/>
  <c r="G1143" i="1"/>
  <c r="H1143" i="1"/>
  <c r="G1151" i="1"/>
  <c r="H1151" i="1"/>
  <c r="G1326" i="1"/>
  <c r="H1326" i="1"/>
  <c r="H1355" i="1"/>
  <c r="G1355" i="1"/>
  <c r="H515" i="1"/>
  <c r="G515" i="1"/>
  <c r="H519" i="1"/>
  <c r="G519" i="1"/>
  <c r="H521" i="1"/>
  <c r="G521" i="1"/>
  <c r="H576" i="1"/>
  <c r="G576" i="1"/>
  <c r="H580" i="1"/>
  <c r="G580" i="1"/>
  <c r="H584" i="1"/>
  <c r="G584" i="1"/>
  <c r="H586" i="1"/>
  <c r="G586" i="1"/>
  <c r="G777" i="1"/>
  <c r="H777" i="1"/>
  <c r="G848" i="1"/>
  <c r="H848" i="1"/>
  <c r="G917" i="1"/>
  <c r="H917" i="1"/>
  <c r="G932" i="1"/>
  <c r="H932" i="1"/>
  <c r="H992" i="1"/>
  <c r="G992" i="1"/>
  <c r="G1051" i="1"/>
  <c r="H1051" i="1"/>
  <c r="H1066" i="1"/>
  <c r="G1066" i="1"/>
  <c r="G80" i="1"/>
  <c r="G82" i="1"/>
  <c r="G84" i="1"/>
  <c r="G86" i="1"/>
  <c r="G88" i="1"/>
  <c r="G90" i="1"/>
  <c r="G92" i="1"/>
  <c r="G94" i="1"/>
  <c r="G96" i="1"/>
  <c r="G98" i="1"/>
  <c r="G100" i="1"/>
  <c r="G103" i="1"/>
  <c r="G105" i="1"/>
  <c r="G107" i="1"/>
  <c r="G110" i="1"/>
  <c r="G112" i="1"/>
  <c r="H123" i="1"/>
  <c r="G151" i="1"/>
  <c r="H152" i="1"/>
  <c r="H157" i="1"/>
  <c r="G158" i="1"/>
  <c r="H162" i="1"/>
  <c r="G176" i="1"/>
  <c r="G178" i="1"/>
  <c r="G180" i="1"/>
  <c r="G182" i="1"/>
  <c r="G186" i="1"/>
  <c r="H190" i="1"/>
  <c r="G191" i="1"/>
  <c r="H195" i="1"/>
  <c r="G197" i="1"/>
  <c r="H209" i="1"/>
  <c r="G214" i="1"/>
  <c r="G216" i="1"/>
  <c r="G218" i="1"/>
  <c r="G260" i="1"/>
  <c r="G261" i="1"/>
  <c r="G262" i="1"/>
  <c r="G263" i="1"/>
  <c r="G264" i="1"/>
  <c r="G265" i="1"/>
  <c r="G266" i="1"/>
  <c r="G267" i="1"/>
  <c r="G268" i="1"/>
  <c r="G271" i="1"/>
  <c r="G275" i="1"/>
  <c r="H281" i="1"/>
  <c r="H288" i="1"/>
  <c r="H291" i="1"/>
  <c r="H368" i="1"/>
  <c r="H372" i="1"/>
  <c r="H376" i="1"/>
  <c r="H380" i="1"/>
  <c r="H384" i="1"/>
  <c r="H388" i="1"/>
  <c r="G457" i="1"/>
  <c r="G461" i="1"/>
  <c r="G465" i="1"/>
  <c r="G470" i="1"/>
  <c r="G474" i="1"/>
  <c r="G479" i="1"/>
  <c r="G483" i="1"/>
  <c r="G487" i="1"/>
  <c r="G491" i="1"/>
  <c r="G495" i="1"/>
  <c r="G499" i="1"/>
  <c r="G503" i="1"/>
  <c r="G507" i="1"/>
  <c r="G511" i="1"/>
  <c r="H514" i="1"/>
  <c r="G514" i="1"/>
  <c r="H516" i="1"/>
  <c r="G516" i="1"/>
  <c r="H518" i="1"/>
  <c r="G518" i="1"/>
  <c r="H520" i="1"/>
  <c r="G520" i="1"/>
  <c r="H528" i="1"/>
  <c r="H530" i="1"/>
  <c r="H532" i="1"/>
  <c r="H534" i="1"/>
  <c r="H536" i="1"/>
  <c r="H538" i="1"/>
  <c r="H540" i="1"/>
  <c r="H542" i="1"/>
  <c r="H544" i="1"/>
  <c r="H546" i="1"/>
  <c r="H548" i="1"/>
  <c r="H550" i="1"/>
  <c r="H552" i="1"/>
  <c r="H554" i="1"/>
  <c r="H556" i="1"/>
  <c r="H558" i="1"/>
  <c r="H560" i="1"/>
  <c r="H575" i="1"/>
  <c r="G575" i="1"/>
  <c r="H577" i="1"/>
  <c r="G577" i="1"/>
  <c r="H579" i="1"/>
  <c r="G579" i="1"/>
  <c r="H581" i="1"/>
  <c r="G581" i="1"/>
  <c r="H583" i="1"/>
  <c r="G583" i="1"/>
  <c r="H585" i="1"/>
  <c r="G585" i="1"/>
  <c r="H646" i="1"/>
  <c r="G809" i="1"/>
  <c r="H809" i="1"/>
  <c r="G832" i="1"/>
  <c r="H832" i="1"/>
  <c r="G864" i="1"/>
  <c r="H864" i="1"/>
  <c r="G981" i="1"/>
  <c r="H981" i="1"/>
  <c r="G1047" i="1"/>
  <c r="H1047" i="1"/>
  <c r="G1055" i="1"/>
  <c r="H1055" i="1"/>
  <c r="H1076" i="1"/>
  <c r="G1076" i="1"/>
  <c r="G1170" i="1"/>
  <c r="H1170" i="1"/>
  <c r="H517" i="1"/>
  <c r="G517" i="1"/>
  <c r="H582" i="1"/>
  <c r="G582" i="1"/>
  <c r="H113" i="1"/>
  <c r="H122" i="1"/>
  <c r="G153" i="1"/>
  <c r="G170" i="1"/>
  <c r="G196" i="1"/>
  <c r="G199" i="1"/>
  <c r="G201" i="1"/>
  <c r="G203" i="1"/>
  <c r="G205" i="1"/>
  <c r="H280" i="1"/>
  <c r="H284" i="1"/>
  <c r="G290" i="1"/>
  <c r="H290"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6" i="1"/>
  <c r="G346" i="1"/>
  <c r="H348" i="1"/>
  <c r="G348" i="1"/>
  <c r="H350" i="1"/>
  <c r="G350" i="1"/>
  <c r="H352" i="1"/>
  <c r="G352" i="1"/>
  <c r="H354" i="1"/>
  <c r="G354" i="1"/>
  <c r="H356" i="1"/>
  <c r="G356" i="1"/>
  <c r="H359" i="1"/>
  <c r="G359" i="1"/>
  <c r="H361" i="1"/>
  <c r="G361" i="1"/>
  <c r="H363" i="1"/>
  <c r="G363" i="1"/>
  <c r="H366" i="1"/>
  <c r="H524" i="1"/>
  <c r="G524" i="1"/>
  <c r="H526" i="1"/>
  <c r="G526" i="1"/>
  <c r="H563" i="1"/>
  <c r="G563" i="1"/>
  <c r="H565" i="1"/>
  <c r="G565" i="1"/>
  <c r="H567" i="1"/>
  <c r="G567" i="1"/>
  <c r="H569" i="1"/>
  <c r="G569" i="1"/>
  <c r="H571" i="1"/>
  <c r="G571" i="1"/>
  <c r="H573" i="1"/>
  <c r="G573" i="1"/>
  <c r="H704" i="1"/>
  <c r="G704" i="1"/>
  <c r="H706" i="1"/>
  <c r="G706" i="1"/>
  <c r="H708" i="1"/>
  <c r="G708"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G761" i="1"/>
  <c r="H761" i="1"/>
  <c r="G840" i="1"/>
  <c r="H840" i="1"/>
  <c r="G872" i="1"/>
  <c r="H872" i="1"/>
  <c r="G885" i="1"/>
  <c r="H885" i="1"/>
  <c r="G900" i="1"/>
  <c r="H900" i="1"/>
  <c r="G905" i="1"/>
  <c r="H905" i="1"/>
  <c r="H1023" i="1"/>
  <c r="G1023" i="1"/>
  <c r="G1196" i="1"/>
  <c r="H1196" i="1"/>
  <c r="G1212" i="1"/>
  <c r="H1212" i="1"/>
  <c r="H1223" i="1"/>
  <c r="G1223" i="1"/>
  <c r="H768" i="1"/>
  <c r="H784" i="1"/>
  <c r="H800" i="1"/>
  <c r="G892" i="1"/>
  <c r="H892" i="1"/>
  <c r="G924" i="1"/>
  <c r="H924" i="1"/>
  <c r="G956" i="1"/>
  <c r="H956" i="1"/>
  <c r="H1073" i="1"/>
  <c r="G1073" i="1"/>
  <c r="H1081" i="1"/>
  <c r="G1081" i="1"/>
  <c r="G1180" i="1"/>
  <c r="H1180" i="1"/>
  <c r="G1184" i="1"/>
  <c r="H1184" i="1"/>
  <c r="G1200" i="1"/>
  <c r="H1200" i="1"/>
  <c r="H1227" i="1"/>
  <c r="G1227" i="1"/>
  <c r="H1235" i="1"/>
  <c r="G1245" i="1"/>
  <c r="H1245" i="1"/>
  <c r="G1253" i="1"/>
  <c r="H1253" i="1"/>
  <c r="G1261" i="1"/>
  <c r="H1261" i="1"/>
  <c r="G1269" i="1"/>
  <c r="H1269" i="1"/>
  <c r="G1277" i="1"/>
  <c r="H1277" i="1"/>
  <c r="G1285" i="1"/>
  <c r="H1285" i="1"/>
  <c r="G1293" i="1"/>
  <c r="H1293" i="1"/>
  <c r="H1344" i="1"/>
  <c r="G1344" i="1"/>
  <c r="H1579" i="1"/>
  <c r="G1579" i="1"/>
  <c r="H641" i="1"/>
  <c r="H643" i="1"/>
  <c r="H703" i="1"/>
  <c r="H772" i="1"/>
  <c r="H788" i="1"/>
  <c r="H804" i="1"/>
  <c r="G868" i="1"/>
  <c r="G871" i="1"/>
  <c r="G874" i="1"/>
  <c r="G876" i="1"/>
  <c r="G879" i="1"/>
  <c r="G882" i="1"/>
  <c r="G884" i="1"/>
  <c r="H884" i="1"/>
  <c r="G901" i="1"/>
  <c r="G911" i="1"/>
  <c r="G914" i="1"/>
  <c r="G916" i="1"/>
  <c r="H916" i="1"/>
  <c r="G933" i="1"/>
  <c r="G943" i="1"/>
  <c r="G946" i="1"/>
  <c r="G948" i="1"/>
  <c r="H948" i="1"/>
  <c r="G965" i="1"/>
  <c r="G975" i="1"/>
  <c r="G978" i="1"/>
  <c r="G980" i="1"/>
  <c r="H980" i="1"/>
  <c r="H989" i="1"/>
  <c r="H998" i="1"/>
  <c r="H1001" i="1"/>
  <c r="H1003" i="1"/>
  <c r="G1003" i="1"/>
  <c r="H1050" i="1"/>
  <c r="H1054" i="1"/>
  <c r="H1123" i="1"/>
  <c r="G1123" i="1"/>
  <c r="G1188" i="1"/>
  <c r="H1188" i="1"/>
  <c r="G1204" i="1"/>
  <c r="H1204" i="1"/>
  <c r="J1479" i="1"/>
  <c r="H1479" i="1"/>
  <c r="H1490" i="1"/>
  <c r="G1490" i="1"/>
  <c r="H1496" i="1"/>
  <c r="G1496" i="1"/>
  <c r="H1571" i="1"/>
  <c r="G1571" i="1"/>
  <c r="H1575" i="1"/>
  <c r="G1575" i="1"/>
  <c r="H367" i="1"/>
  <c r="G762" i="1"/>
  <c r="H765" i="1"/>
  <c r="G771" i="1"/>
  <c r="G773" i="1"/>
  <c r="H776" i="1"/>
  <c r="G778" i="1"/>
  <c r="H781" i="1"/>
  <c r="G787" i="1"/>
  <c r="G789" i="1"/>
  <c r="H792" i="1"/>
  <c r="G794" i="1"/>
  <c r="H797" i="1"/>
  <c r="G803" i="1"/>
  <c r="G805" i="1"/>
  <c r="H808" i="1"/>
  <c r="G810" i="1"/>
  <c r="H813" i="1"/>
  <c r="G817" i="1"/>
  <c r="H821" i="1"/>
  <c r="G825" i="1"/>
  <c r="H829" i="1"/>
  <c r="G833" i="1"/>
  <c r="H837" i="1"/>
  <c r="G841" i="1"/>
  <c r="H845" i="1"/>
  <c r="G849" i="1"/>
  <c r="H853" i="1"/>
  <c r="G857" i="1"/>
  <c r="H861" i="1"/>
  <c r="G865" i="1"/>
  <c r="H869" i="1"/>
  <c r="G873" i="1"/>
  <c r="H877" i="1"/>
  <c r="G893" i="1"/>
  <c r="H897" i="1"/>
  <c r="G903" i="1"/>
  <c r="G906" i="1"/>
  <c r="G908" i="1"/>
  <c r="H908" i="1"/>
  <c r="H909" i="1"/>
  <c r="G925" i="1"/>
  <c r="H929" i="1"/>
  <c r="G935" i="1"/>
  <c r="G938" i="1"/>
  <c r="G940" i="1"/>
  <c r="H940" i="1"/>
  <c r="H941" i="1"/>
  <c r="G957" i="1"/>
  <c r="H961" i="1"/>
  <c r="G967" i="1"/>
  <c r="G970" i="1"/>
  <c r="G972" i="1"/>
  <c r="H972" i="1"/>
  <c r="H973" i="1"/>
  <c r="H986" i="1"/>
  <c r="G987" i="1"/>
  <c r="H993" i="1"/>
  <c r="H995" i="1"/>
  <c r="G995" i="1"/>
  <c r="G996" i="1"/>
  <c r="H1039" i="1"/>
  <c r="G1039" i="1"/>
  <c r="G1040" i="1"/>
  <c r="G1068" i="1"/>
  <c r="H1107" i="1"/>
  <c r="G1107" i="1"/>
  <c r="G1108" i="1"/>
  <c r="H1115" i="1"/>
  <c r="G1115" i="1"/>
  <c r="G1116" i="1"/>
  <c r="G1135" i="1"/>
  <c r="H1135" i="1"/>
  <c r="H1136" i="1"/>
  <c r="G1148" i="1"/>
  <c r="H1148" i="1"/>
  <c r="H1156" i="1"/>
  <c r="H1164" i="1"/>
  <c r="H1172" i="1"/>
  <c r="G1192" i="1"/>
  <c r="H1192" i="1"/>
  <c r="G1208" i="1"/>
  <c r="H1208" i="1"/>
  <c r="H1231" i="1"/>
  <c r="G1231" i="1"/>
  <c r="G1241" i="1"/>
  <c r="H1241" i="1"/>
  <c r="G1249" i="1"/>
  <c r="H1249" i="1"/>
  <c r="G1257" i="1"/>
  <c r="H1257" i="1"/>
  <c r="G1265" i="1"/>
  <c r="H1265" i="1"/>
  <c r="G1273" i="1"/>
  <c r="H1273" i="1"/>
  <c r="G1281" i="1"/>
  <c r="H1281" i="1"/>
  <c r="G1289" i="1"/>
  <c r="H1289" i="1"/>
  <c r="G1297" i="1"/>
  <c r="H1297" i="1"/>
  <c r="H1418" i="1"/>
  <c r="G1418" i="1"/>
  <c r="H1421" i="1"/>
  <c r="G1421" i="1"/>
  <c r="G1461" i="1"/>
  <c r="H1461" i="1"/>
  <c r="J1464" i="1"/>
  <c r="H1464" i="1"/>
  <c r="H1016" i="1"/>
  <c r="H1026" i="1"/>
  <c r="H1029" i="1"/>
  <c r="H1031" i="1"/>
  <c r="G1031" i="1"/>
  <c r="H1069" i="1"/>
  <c r="G1069" i="1"/>
  <c r="H1078" i="1"/>
  <c r="H1085" i="1"/>
  <c r="G1085" i="1"/>
  <c r="H1094" i="1"/>
  <c r="H1103" i="1"/>
  <c r="G1103" i="1"/>
  <c r="H1119" i="1"/>
  <c r="G1119" i="1"/>
  <c r="G1128" i="1"/>
  <c r="G1138" i="1"/>
  <c r="G1141" i="1"/>
  <c r="G1155" i="1"/>
  <c r="G1159" i="1"/>
  <c r="G1163" i="1"/>
  <c r="G1167" i="1"/>
  <c r="G1171" i="1"/>
  <c r="G1175" i="1"/>
  <c r="G1179" i="1"/>
  <c r="G1187" i="1"/>
  <c r="G1191" i="1"/>
  <c r="G1195" i="1"/>
  <c r="G1199" i="1"/>
  <c r="G1203" i="1"/>
  <c r="G1207" i="1"/>
  <c r="G1211" i="1"/>
  <c r="H1226" i="1"/>
  <c r="H1301" i="1"/>
  <c r="G1301" i="1"/>
  <c r="H1303" i="1"/>
  <c r="G1303" i="1"/>
  <c r="H1347" i="1"/>
  <c r="G1347" i="1"/>
  <c r="H1413" i="1"/>
  <c r="G1413" i="1"/>
  <c r="H1438" i="1"/>
  <c r="G1438" i="1"/>
  <c r="J1447" i="1"/>
  <c r="H1447" i="1"/>
  <c r="J1449" i="1"/>
  <c r="H1449" i="1"/>
  <c r="J1468" i="1"/>
  <c r="H1468" i="1"/>
  <c r="J1472" i="1"/>
  <c r="H1472" i="1"/>
  <c r="H1488" i="1"/>
  <c r="G1488" i="1"/>
  <c r="G1513" i="1"/>
  <c r="H1513" i="1"/>
  <c r="G1566" i="1"/>
  <c r="H1566" i="1"/>
  <c r="F164" i="5"/>
  <c r="C1142" i="1"/>
  <c r="G1142" i="1" s="1"/>
  <c r="F13" i="6"/>
  <c r="C1307" i="1"/>
  <c r="D129" i="6"/>
  <c r="F130" i="6"/>
  <c r="C1424" i="1"/>
  <c r="E5" i="7"/>
  <c r="D1437" i="1"/>
  <c r="G1437" i="1" s="1"/>
  <c r="C1453" i="1"/>
  <c r="H30" i="3"/>
  <c r="H1343" i="1"/>
  <c r="G1343" i="1"/>
  <c r="H1371" i="1"/>
  <c r="G1371" i="1"/>
  <c r="H1378" i="1"/>
  <c r="G1378" i="1"/>
  <c r="H1382" i="1"/>
  <c r="G1382" i="1"/>
  <c r="H1386" i="1"/>
  <c r="G1386" i="1"/>
  <c r="H1389" i="1"/>
  <c r="G1389" i="1"/>
  <c r="H1394" i="1"/>
  <c r="G1394" i="1"/>
  <c r="H1397" i="1"/>
  <c r="G1397" i="1"/>
  <c r="H1402" i="1"/>
  <c r="G1402" i="1"/>
  <c r="H1405" i="1"/>
  <c r="G1405" i="1"/>
  <c r="H1411" i="1"/>
  <c r="G1411" i="1"/>
  <c r="H1430" i="1"/>
  <c r="G1430" i="1"/>
  <c r="H1433" i="1"/>
  <c r="G1433" i="1"/>
  <c r="G1521" i="1"/>
  <c r="H1521" i="1"/>
  <c r="G1534" i="1"/>
  <c r="H1534" i="1"/>
  <c r="H1563" i="1"/>
  <c r="G1563" i="1"/>
  <c r="D114" i="6"/>
  <c r="C1409" i="1"/>
  <c r="F115" i="6"/>
  <c r="G878" i="1"/>
  <c r="G880" i="1"/>
  <c r="G883" i="1"/>
  <c r="G886" i="1"/>
  <c r="G888" i="1"/>
  <c r="G891" i="1"/>
  <c r="G894" i="1"/>
  <c r="G896" i="1"/>
  <c r="G899" i="1"/>
  <c r="G902" i="1"/>
  <c r="G904" i="1"/>
  <c r="G907" i="1"/>
  <c r="G910" i="1"/>
  <c r="G912" i="1"/>
  <c r="G915" i="1"/>
  <c r="G918" i="1"/>
  <c r="G920" i="1"/>
  <c r="G923" i="1"/>
  <c r="G926" i="1"/>
  <c r="G928" i="1"/>
  <c r="G931" i="1"/>
  <c r="G934" i="1"/>
  <c r="G936" i="1"/>
  <c r="G939" i="1"/>
  <c r="G942" i="1"/>
  <c r="G944" i="1"/>
  <c r="G947" i="1"/>
  <c r="G950" i="1"/>
  <c r="G952" i="1"/>
  <c r="G955" i="1"/>
  <c r="G958" i="1"/>
  <c r="G960" i="1"/>
  <c r="G963" i="1"/>
  <c r="G966" i="1"/>
  <c r="G968" i="1"/>
  <c r="G971" i="1"/>
  <c r="G974" i="1"/>
  <c r="G976" i="1"/>
  <c r="G979" i="1"/>
  <c r="G982" i="1"/>
  <c r="H991" i="1"/>
  <c r="H994" i="1"/>
  <c r="H997" i="1"/>
  <c r="H999" i="1"/>
  <c r="H1002" i="1"/>
  <c r="H1005" i="1"/>
  <c r="H1007" i="1"/>
  <c r="H1010" i="1"/>
  <c r="H1013" i="1"/>
  <c r="H1015" i="1"/>
  <c r="G1015" i="1"/>
  <c r="G1016" i="1"/>
  <c r="H1032" i="1"/>
  <c r="G1036" i="1"/>
  <c r="H1042" i="1"/>
  <c r="H1045" i="1"/>
  <c r="H1070" i="1"/>
  <c r="G1072" i="1"/>
  <c r="H1077" i="1"/>
  <c r="G1077" i="1"/>
  <c r="G1078" i="1"/>
  <c r="H1086" i="1"/>
  <c r="G1088" i="1"/>
  <c r="H1093" i="1"/>
  <c r="G1093" i="1"/>
  <c r="G1094" i="1"/>
  <c r="H1104" i="1"/>
  <c r="G1106" i="1"/>
  <c r="H1111" i="1"/>
  <c r="G1111" i="1"/>
  <c r="H1120" i="1"/>
  <c r="G1122" i="1"/>
  <c r="G1125" i="1"/>
  <c r="G1127" i="1"/>
  <c r="H1127" i="1"/>
  <c r="H1128" i="1"/>
  <c r="G1146" i="1"/>
  <c r="H1155" i="1"/>
  <c r="G1157" i="1"/>
  <c r="H1159" i="1"/>
  <c r="G1161" i="1"/>
  <c r="H1163" i="1"/>
  <c r="G1165" i="1"/>
  <c r="H1167" i="1"/>
  <c r="G1169" i="1"/>
  <c r="H1171" i="1"/>
  <c r="G1173" i="1"/>
  <c r="H1175" i="1"/>
  <c r="G1177" i="1"/>
  <c r="H1179" i="1"/>
  <c r="G1181" i="1"/>
  <c r="G1185" i="1"/>
  <c r="H1187" i="1"/>
  <c r="G1189" i="1"/>
  <c r="H1191" i="1"/>
  <c r="G1193" i="1"/>
  <c r="H1195" i="1"/>
  <c r="G1197" i="1"/>
  <c r="H1199" i="1"/>
  <c r="G1201" i="1"/>
  <c r="H1203" i="1"/>
  <c r="G1205" i="1"/>
  <c r="H1207" i="1"/>
  <c r="G1209" i="1"/>
  <c r="H1211" i="1"/>
  <c r="G1213" i="1"/>
  <c r="H1224" i="1"/>
  <c r="G1226" i="1"/>
  <c r="G1230" i="1"/>
  <c r="G1234" i="1"/>
  <c r="H1240" i="1"/>
  <c r="H1244" i="1"/>
  <c r="H1248" i="1"/>
  <c r="H1252" i="1"/>
  <c r="H1256" i="1"/>
  <c r="H1260" i="1"/>
  <c r="H1264" i="1"/>
  <c r="H1268" i="1"/>
  <c r="H1272" i="1"/>
  <c r="H1276" i="1"/>
  <c r="H1280" i="1"/>
  <c r="H1284" i="1"/>
  <c r="H1288" i="1"/>
  <c r="H1292" i="1"/>
  <c r="H1296" i="1"/>
  <c r="H1300" i="1"/>
  <c r="G1300" i="1"/>
  <c r="H1302" i="1"/>
  <c r="G1302" i="1"/>
  <c r="H1325" i="1"/>
  <c r="H1362" i="1"/>
  <c r="G1362" i="1"/>
  <c r="H1425" i="1"/>
  <c r="G1425" i="1"/>
  <c r="H1498" i="1"/>
  <c r="G1498" i="1"/>
  <c r="H1506" i="1"/>
  <c r="G1506" i="1"/>
  <c r="H1011" i="1"/>
  <c r="H1014" i="1"/>
  <c r="H1017" i="1"/>
  <c r="H1019" i="1"/>
  <c r="H1022" i="1"/>
  <c r="H1025" i="1"/>
  <c r="H1027" i="1"/>
  <c r="H1030" i="1"/>
  <c r="H1033" i="1"/>
  <c r="H1035" i="1"/>
  <c r="H1038" i="1"/>
  <c r="H1041" i="1"/>
  <c r="H1043" i="1"/>
  <c r="H1067" i="1"/>
  <c r="H1071" i="1"/>
  <c r="H1075" i="1"/>
  <c r="H1079" i="1"/>
  <c r="H1083" i="1"/>
  <c r="H1087" i="1"/>
  <c r="H1091" i="1"/>
  <c r="H1095" i="1"/>
  <c r="H1097" i="1"/>
  <c r="H1101" i="1"/>
  <c r="H1105" i="1"/>
  <c r="H1109" i="1"/>
  <c r="H1113" i="1"/>
  <c r="H1117" i="1"/>
  <c r="H1121" i="1"/>
  <c r="G1126" i="1"/>
  <c r="G1129" i="1"/>
  <c r="G1131" i="1"/>
  <c r="G1134" i="1"/>
  <c r="G1137" i="1"/>
  <c r="G1139" i="1"/>
  <c r="G1145" i="1"/>
  <c r="G1147" i="1"/>
  <c r="G1150" i="1"/>
  <c r="H1363" i="1"/>
  <c r="G1363" i="1"/>
  <c r="H1370" i="1"/>
  <c r="G1370" i="1"/>
  <c r="H1379" i="1"/>
  <c r="G1379" i="1"/>
  <c r="H1381" i="1"/>
  <c r="G1381" i="1"/>
  <c r="H1414" i="1"/>
  <c r="G1414" i="1"/>
  <c r="H1417" i="1"/>
  <c r="G1417" i="1"/>
  <c r="H1422" i="1"/>
  <c r="G1422" i="1"/>
  <c r="H1426" i="1"/>
  <c r="G1426" i="1"/>
  <c r="H1429" i="1"/>
  <c r="G1429" i="1"/>
  <c r="H1434" i="1"/>
  <c r="G1434" i="1"/>
  <c r="H1439" i="1"/>
  <c r="G1439" i="1"/>
  <c r="I1439" i="1" s="1"/>
  <c r="H1441" i="1"/>
  <c r="G1441" i="1"/>
  <c r="I1441" i="1" s="1"/>
  <c r="J1455" i="1"/>
  <c r="H1455" i="1"/>
  <c r="H1551" i="1"/>
  <c r="G1551" i="1"/>
  <c r="D139" i="4"/>
  <c r="F140" i="4"/>
  <c r="F300" i="4"/>
  <c r="D299" i="4"/>
  <c r="C294" i="1" s="1"/>
  <c r="F89" i="6"/>
  <c r="C1383" i="1"/>
  <c r="E225" i="9"/>
  <c r="B225" i="9" s="1"/>
  <c r="H1354" i="1"/>
  <c r="G1354" i="1"/>
  <c r="H1385" i="1"/>
  <c r="G1385" i="1"/>
  <c r="H1390" i="1"/>
  <c r="G1390" i="1"/>
  <c r="H1393" i="1"/>
  <c r="G1393" i="1"/>
  <c r="H1398" i="1"/>
  <c r="G1398" i="1"/>
  <c r="H1401" i="1"/>
  <c r="G1401" i="1"/>
  <c r="H1406" i="1"/>
  <c r="G1406" i="1"/>
  <c r="J1473" i="1"/>
  <c r="H1486" i="1"/>
  <c r="G1486" i="1"/>
  <c r="H1494" i="1"/>
  <c r="G1494" i="1"/>
  <c r="H1528" i="1"/>
  <c r="G1528" i="1"/>
  <c r="H1539" i="1"/>
  <c r="G1539" i="1"/>
  <c r="E263" i="4"/>
  <c r="D259" i="1" s="1"/>
  <c r="F312" i="4"/>
  <c r="D311" i="4"/>
  <c r="E258" i="5"/>
  <c r="D1235" i="1" s="1"/>
  <c r="G1235" i="1" s="1"/>
  <c r="D1236" i="1"/>
  <c r="F36" i="6"/>
  <c r="C1330" i="1"/>
  <c r="I32" i="3"/>
  <c r="D1475" i="1"/>
  <c r="G167" i="9"/>
  <c r="E167" i="9" s="1"/>
  <c r="B167" i="9" s="1"/>
  <c r="B228" i="9"/>
  <c r="B245" i="9"/>
  <c r="B249" i="9"/>
  <c r="H1437" i="1"/>
  <c r="F188" i="4"/>
  <c r="E311" i="4"/>
  <c r="D306" i="1" s="1"/>
  <c r="E35" i="6"/>
  <c r="D5" i="7"/>
  <c r="E38" i="7"/>
  <c r="B25" i="9"/>
  <c r="B28" i="9"/>
  <c r="B33" i="9"/>
  <c r="B226" i="9"/>
  <c r="B244" i="9"/>
  <c r="B248" i="9"/>
  <c r="B262" i="9"/>
  <c r="H1350" i="1"/>
  <c r="H1356" i="1"/>
  <c r="H1358" i="1"/>
  <c r="H1364" i="1"/>
  <c r="H1366" i="1"/>
  <c r="H1372" i="1"/>
  <c r="H1374" i="1"/>
  <c r="H1380" i="1"/>
  <c r="H1387" i="1"/>
  <c r="H1391" i="1"/>
  <c r="H1395" i="1"/>
  <c r="H1399" i="1"/>
  <c r="H1403" i="1"/>
  <c r="H1407" i="1"/>
  <c r="H1415" i="1"/>
  <c r="H1419" i="1"/>
  <c r="H1427" i="1"/>
  <c r="H1431" i="1"/>
  <c r="J1445" i="1"/>
  <c r="J1459" i="1"/>
  <c r="J1462" i="1"/>
  <c r="J1474" i="1"/>
  <c r="J1477" i="1"/>
  <c r="H1484" i="1"/>
  <c r="G1502" i="1"/>
  <c r="H1505" i="1"/>
  <c r="H1509" i="1"/>
  <c r="G1526" i="1"/>
  <c r="H1542" i="1"/>
  <c r="H1574" i="1"/>
  <c r="E106" i="4"/>
  <c r="D102" i="1" s="1"/>
  <c r="G286" i="9"/>
  <c r="D87" i="5"/>
  <c r="F6" i="6"/>
  <c r="D5" i="6"/>
  <c r="G183" i="9"/>
  <c r="E183" i="9" s="1"/>
  <c r="B183" i="9" s="1"/>
  <c r="B24" i="9"/>
  <c r="B229" i="9"/>
  <c r="B233" i="9"/>
  <c r="B242" i="9"/>
  <c r="B260" i="9"/>
  <c r="B264" i="9"/>
  <c r="D529" i="4"/>
  <c r="E580" i="4"/>
  <c r="D574" i="1" s="1"/>
  <c r="H574" i="1" s="1"/>
  <c r="E7" i="5"/>
  <c r="E134" i="5"/>
  <c r="D1112" i="1" s="1"/>
  <c r="H1112" i="1" s="1"/>
  <c r="D6" i="8"/>
  <c r="C1481" i="1" s="1"/>
  <c r="E21" i="9"/>
  <c r="B21" i="9" s="1"/>
  <c r="E27" i="9"/>
  <c r="B27" i="9" s="1"/>
  <c r="E35" i="9"/>
  <c r="B35" i="9" s="1"/>
  <c r="E37" i="9"/>
  <c r="B37" i="9" s="1"/>
  <c r="E50" i="9"/>
  <c r="B50" i="9" s="1"/>
  <c r="E54" i="9"/>
  <c r="B54" i="9" s="1"/>
  <c r="E66" i="9"/>
  <c r="B66" i="9" s="1"/>
  <c r="E82" i="9"/>
  <c r="B82" i="9" s="1"/>
  <c r="E94" i="9"/>
  <c r="B94" i="9" s="1"/>
  <c r="E98" i="9"/>
  <c r="B98" i="9" s="1"/>
  <c r="E102" i="9"/>
  <c r="B102" i="9" s="1"/>
  <c r="E106" i="9"/>
  <c r="B106" i="9" s="1"/>
  <c r="E110" i="9"/>
  <c r="B110" i="9" s="1"/>
  <c r="E114" i="9"/>
  <c r="B114" i="9" s="1"/>
  <c r="E118" i="9"/>
  <c r="B118" i="9" s="1"/>
  <c r="E119" i="9"/>
  <c r="B119" i="9" s="1"/>
  <c r="E122" i="9"/>
  <c r="B122" i="9" s="1"/>
  <c r="E123" i="9"/>
  <c r="B123" i="9" s="1"/>
  <c r="E126" i="9"/>
  <c r="B126" i="9" s="1"/>
  <c r="E127" i="9"/>
  <c r="B127" i="9" s="1"/>
  <c r="E130" i="9"/>
  <c r="B130" i="9" s="1"/>
  <c r="E131" i="9"/>
  <c r="B131" i="9" s="1"/>
  <c r="E134" i="9"/>
  <c r="B134" i="9" s="1"/>
  <c r="E135" i="9"/>
  <c r="B135" i="9" s="1"/>
  <c r="E138" i="9"/>
  <c r="B138" i="9" s="1"/>
  <c r="E139" i="9"/>
  <c r="B139" i="9" s="1"/>
  <c r="E144" i="9"/>
  <c r="B144" i="9" s="1"/>
  <c r="E148" i="9"/>
  <c r="B148" i="9" s="1"/>
  <c r="E149" i="9"/>
  <c r="B149" i="9" s="1"/>
  <c r="E152" i="9"/>
  <c r="B152" i="9" s="1"/>
  <c r="E153" i="9"/>
  <c r="B153" i="9" s="1"/>
  <c r="E156" i="9"/>
  <c r="B156" i="9" s="1"/>
  <c r="E157" i="9"/>
  <c r="B157" i="9" s="1"/>
  <c r="F235" i="9"/>
  <c r="B235" i="9" s="1"/>
  <c r="F238" i="9"/>
  <c r="B238" i="9" s="1"/>
  <c r="B241" i="9"/>
  <c r="F250" i="9"/>
  <c r="B250" i="9" s="1"/>
  <c r="B253" i="9"/>
  <c r="F255" i="9"/>
  <c r="B255" i="9" s="1"/>
  <c r="F267" i="9"/>
  <c r="B267" i="9" s="1"/>
  <c r="F270" i="9"/>
  <c r="B270" i="9" s="1"/>
  <c r="E288" i="9"/>
  <c r="B288" i="9" s="1"/>
  <c r="F369" i="4"/>
  <c r="F530" i="4"/>
  <c r="E593" i="4"/>
  <c r="D587" i="1" s="1"/>
  <c r="F70" i="5"/>
  <c r="D78" i="5"/>
  <c r="F149" i="5"/>
  <c r="D206" i="5"/>
  <c r="C1183" i="1" s="1"/>
  <c r="E5" i="6"/>
  <c r="D24" i="8"/>
  <c r="C1499" i="1" s="1"/>
  <c r="E23" i="9"/>
  <c r="B23" i="9" s="1"/>
  <c r="E31" i="9"/>
  <c r="B31" i="9" s="1"/>
  <c r="E38" i="9"/>
  <c r="B38" i="9" s="1"/>
  <c r="E48" i="9"/>
  <c r="E52" i="9"/>
  <c r="E56" i="9"/>
  <c r="B56" i="9" s="1"/>
  <c r="E70" i="9"/>
  <c r="B70" i="9" s="1"/>
  <c r="E86" i="9"/>
  <c r="B86" i="9" s="1"/>
  <c r="E92" i="9"/>
  <c r="B92" i="9" s="1"/>
  <c r="E93" i="9"/>
  <c r="B93" i="9" s="1"/>
  <c r="E96" i="9"/>
  <c r="B96" i="9" s="1"/>
  <c r="E97" i="9"/>
  <c r="B97" i="9" s="1"/>
  <c r="E100" i="9"/>
  <c r="B100" i="9" s="1"/>
  <c r="E101" i="9"/>
  <c r="B101" i="9" s="1"/>
  <c r="E104" i="9"/>
  <c r="B104" i="9" s="1"/>
  <c r="E105" i="9"/>
  <c r="B105" i="9" s="1"/>
  <c r="E108" i="9"/>
  <c r="B108" i="9" s="1"/>
  <c r="E109" i="9"/>
  <c r="B109" i="9" s="1"/>
  <c r="E112" i="9"/>
  <c r="B112" i="9" s="1"/>
  <c r="E113" i="9"/>
  <c r="B113" i="9" s="1"/>
  <c r="E116" i="9"/>
  <c r="B116" i="9" s="1"/>
  <c r="E120" i="9"/>
  <c r="B120" i="9" s="1"/>
  <c r="E124" i="9"/>
  <c r="B124" i="9" s="1"/>
  <c r="E128" i="9"/>
  <c r="B128" i="9" s="1"/>
  <c r="E132" i="9"/>
  <c r="B132" i="9" s="1"/>
  <c r="E136" i="9"/>
  <c r="B136" i="9" s="1"/>
  <c r="E140" i="9"/>
  <c r="B140" i="9" s="1"/>
  <c r="E143" i="9"/>
  <c r="B143" i="9" s="1"/>
  <c r="E146" i="9"/>
  <c r="B146" i="9" s="1"/>
  <c r="E150" i="9"/>
  <c r="B150" i="9" s="1"/>
  <c r="E154" i="9"/>
  <c r="B154" i="9" s="1"/>
  <c r="E158" i="9"/>
  <c r="B158" i="9" s="1"/>
  <c r="F213" i="9"/>
  <c r="F214" i="9"/>
  <c r="B214" i="9" s="1"/>
  <c r="F222" i="9"/>
  <c r="B222" i="9" s="1"/>
  <c r="F234" i="9"/>
  <c r="B234" i="9" s="1"/>
  <c r="B237" i="9"/>
  <c r="F239" i="9"/>
  <c r="B239" i="9" s="1"/>
  <c r="F251" i="9"/>
  <c r="B251" i="9" s="1"/>
  <c r="F254" i="9"/>
  <c r="B254" i="9" s="1"/>
  <c r="B257" i="9"/>
  <c r="F266" i="9"/>
  <c r="B266" i="9" s="1"/>
  <c r="B269" i="9"/>
  <c r="F271" i="9"/>
  <c r="B271" i="9" s="1"/>
  <c r="F275" i="9"/>
  <c r="E279" i="9"/>
  <c r="B279" i="9" s="1"/>
  <c r="G1531" i="1"/>
  <c r="D184" i="1"/>
  <c r="H184" i="1" s="1"/>
  <c r="G169" i="1"/>
  <c r="G167" i="1"/>
  <c r="H161" i="1"/>
  <c r="C1501" i="1"/>
  <c r="G1501" i="1" s="1"/>
  <c r="G1504" i="1"/>
  <c r="H1485" i="1"/>
  <c r="I36" i="3"/>
  <c r="G1525" i="1"/>
  <c r="H1525" i="1"/>
  <c r="D49" i="8"/>
  <c r="C1524" i="1" s="1"/>
  <c r="G1510" i="1"/>
  <c r="G1481" i="1"/>
  <c r="H1481" i="1"/>
  <c r="C364" i="1"/>
  <c r="H364" i="1" s="1"/>
  <c r="G366" i="1"/>
  <c r="G715" i="1"/>
  <c r="E43" i="9"/>
  <c r="B43" i="9" s="1"/>
  <c r="H711" i="1"/>
  <c r="G710" i="1"/>
  <c r="G709" i="1"/>
  <c r="F217" i="9"/>
  <c r="B217" i="9" s="1"/>
  <c r="F216" i="9"/>
  <c r="B216" i="9" s="1"/>
  <c r="H644" i="1"/>
  <c r="H645" i="1"/>
  <c r="F652" i="4"/>
  <c r="F418" i="4"/>
  <c r="E273" i="9"/>
  <c r="B273" i="9" s="1"/>
  <c r="G412" i="1"/>
  <c r="H412" i="1"/>
  <c r="G289" i="1"/>
  <c r="E643" i="4"/>
  <c r="D637" i="1" s="1"/>
  <c r="G207" i="1"/>
  <c r="F210" i="4"/>
  <c r="H186" i="1"/>
  <c r="G185" i="1"/>
  <c r="F221" i="9"/>
  <c r="B221" i="9" s="1"/>
  <c r="F220" i="9"/>
  <c r="B220" i="9" s="1"/>
  <c r="E41" i="9"/>
  <c r="B41" i="9" s="1"/>
  <c r="G175" i="1"/>
  <c r="G174" i="1"/>
  <c r="F177" i="4"/>
  <c r="G173" i="1"/>
  <c r="G172" i="1"/>
  <c r="G168" i="1"/>
  <c r="G165" i="1"/>
  <c r="F169" i="4"/>
  <c r="G166" i="1"/>
  <c r="H164" i="1"/>
  <c r="H163" i="1"/>
  <c r="E40" i="9"/>
  <c r="B40" i="9" s="1"/>
  <c r="E163" i="4"/>
  <c r="D159" i="1" s="1"/>
  <c r="H155" i="1"/>
  <c r="G155" i="1"/>
  <c r="E152" i="4"/>
  <c r="D148" i="1" s="1"/>
  <c r="E39" i="9"/>
  <c r="B39" i="9" s="1"/>
  <c r="G154" i="1"/>
  <c r="D149" i="1"/>
  <c r="H149" i="1" s="1"/>
  <c r="F153" i="4"/>
  <c r="G152" i="1"/>
  <c r="G150" i="1"/>
  <c r="G149" i="1"/>
  <c r="G131" i="1"/>
  <c r="F134" i="4"/>
  <c r="D121" i="1"/>
  <c r="D108" i="1"/>
  <c r="F112" i="4"/>
  <c r="E284" i="9"/>
  <c r="B284" i="9" s="1"/>
  <c r="E283" i="9"/>
  <c r="B283" i="9" s="1"/>
  <c r="H710" i="1"/>
  <c r="B274" i="9"/>
  <c r="G642" i="1"/>
  <c r="G643" i="1"/>
  <c r="G644" i="1"/>
  <c r="G645" i="1"/>
  <c r="G641" i="1"/>
  <c r="C411" i="1"/>
  <c r="C413" i="1"/>
  <c r="D644" i="4"/>
  <c r="H219" i="1"/>
  <c r="G212" i="1"/>
  <c r="H212" i="1"/>
  <c r="H213" i="1"/>
  <c r="H210" i="1"/>
  <c r="H215" i="1"/>
  <c r="H218" i="1"/>
  <c r="H217" i="1"/>
  <c r="H216" i="1"/>
  <c r="H214" i="1"/>
  <c r="C206" i="1"/>
  <c r="G206" i="1" s="1"/>
  <c r="G209" i="1"/>
  <c r="H206" i="1"/>
  <c r="H208" i="1"/>
  <c r="H200" i="1"/>
  <c r="H201" i="1"/>
  <c r="H202" i="1"/>
  <c r="H203" i="1"/>
  <c r="H204" i="1"/>
  <c r="H205" i="1"/>
  <c r="H198" i="1"/>
  <c r="H199" i="1"/>
  <c r="C193" i="1"/>
  <c r="H173" i="1"/>
  <c r="H174" i="1"/>
  <c r="H175" i="1"/>
  <c r="H176" i="1"/>
  <c r="H177" i="1"/>
  <c r="H178" i="1"/>
  <c r="H179" i="1"/>
  <c r="H180" i="1"/>
  <c r="H181" i="1"/>
  <c r="H182" i="1"/>
  <c r="H183" i="1"/>
  <c r="F218" i="9"/>
  <c r="B218" i="9" s="1"/>
  <c r="H165" i="1"/>
  <c r="H166" i="1"/>
  <c r="H167" i="1"/>
  <c r="H168" i="1"/>
  <c r="H169" i="1"/>
  <c r="H170" i="1"/>
  <c r="H171" i="1"/>
  <c r="H172" i="1"/>
  <c r="H160" i="1"/>
  <c r="G160" i="1"/>
  <c r="C148" i="1"/>
  <c r="C130" i="1"/>
  <c r="C108" i="1"/>
  <c r="G1480" i="1"/>
  <c r="H762" i="1"/>
  <c r="G764" i="1"/>
  <c r="H766" i="1"/>
  <c r="G768" i="1"/>
  <c r="H770" i="1"/>
  <c r="G772" i="1"/>
  <c r="H774" i="1"/>
  <c r="G776" i="1"/>
  <c r="H778" i="1"/>
  <c r="G780" i="1"/>
  <c r="H782" i="1"/>
  <c r="G784" i="1"/>
  <c r="H786" i="1"/>
  <c r="G788" i="1"/>
  <c r="H790" i="1"/>
  <c r="G792" i="1"/>
  <c r="H794" i="1"/>
  <c r="G796" i="1"/>
  <c r="H798" i="1"/>
  <c r="G800" i="1"/>
  <c r="H802" i="1"/>
  <c r="G804" i="1"/>
  <c r="H806" i="1"/>
  <c r="G808" i="1"/>
  <c r="H810" i="1"/>
  <c r="G812"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G989" i="1"/>
  <c r="G993" i="1"/>
  <c r="G997" i="1"/>
  <c r="G1001" i="1"/>
  <c r="G1005" i="1"/>
  <c r="G1009" i="1"/>
  <c r="G1013" i="1"/>
  <c r="G1017" i="1"/>
  <c r="G1021" i="1"/>
  <c r="G1025" i="1"/>
  <c r="G1029" i="1"/>
  <c r="G1033" i="1"/>
  <c r="G1037" i="1"/>
  <c r="G1041" i="1"/>
  <c r="G1045" i="1"/>
  <c r="H1357" i="1"/>
  <c r="G1357" i="1"/>
  <c r="H1365" i="1"/>
  <c r="G1365" i="1"/>
  <c r="H1373" i="1"/>
  <c r="G1373" i="1"/>
  <c r="H1450" i="1"/>
  <c r="G1450" i="1"/>
  <c r="J1450" i="1"/>
  <c r="H1483" i="1"/>
  <c r="G1483" i="1"/>
  <c r="H1487" i="1"/>
  <c r="G1487" i="1"/>
  <c r="H1511" i="1"/>
  <c r="G1511" i="1"/>
  <c r="H1515" i="1"/>
  <c r="G1515" i="1"/>
  <c r="H1541" i="1"/>
  <c r="G1541" i="1"/>
  <c r="G1560" i="1"/>
  <c r="H1560" i="1"/>
  <c r="H1573" i="1"/>
  <c r="G1573" i="1"/>
  <c r="H1126" i="1"/>
  <c r="H1130" i="1"/>
  <c r="H1134" i="1"/>
  <c r="H1138" i="1"/>
  <c r="H1142" i="1"/>
  <c r="H1146" i="1"/>
  <c r="H1150" i="1"/>
  <c r="H1353" i="1"/>
  <c r="G1353" i="1"/>
  <c r="H1361" i="1"/>
  <c r="G1361" i="1"/>
  <c r="H1369" i="1"/>
  <c r="G1369" i="1"/>
  <c r="H1377" i="1"/>
  <c r="G1377" i="1"/>
  <c r="H1458" i="1"/>
  <c r="G1458" i="1"/>
  <c r="J1458" i="1"/>
  <c r="H1491" i="1"/>
  <c r="G1491" i="1"/>
  <c r="H1495" i="1"/>
  <c r="G1495" i="1"/>
  <c r="H1499" i="1"/>
  <c r="G1499" i="1"/>
  <c r="H1503" i="1"/>
  <c r="G1503" i="1"/>
  <c r="H1507" i="1"/>
  <c r="G1507" i="1"/>
  <c r="H1546" i="1"/>
  <c r="G1546" i="1"/>
  <c r="H1578" i="1"/>
  <c r="G1578"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G986" i="1"/>
  <c r="G994" i="1"/>
  <c r="G998" i="1"/>
  <c r="G1002" i="1"/>
  <c r="G1006" i="1"/>
  <c r="G1010" i="1"/>
  <c r="G1014" i="1"/>
  <c r="G1018" i="1"/>
  <c r="G1022" i="1"/>
  <c r="G1026" i="1"/>
  <c r="G1030" i="1"/>
  <c r="G1034" i="1"/>
  <c r="G1038" i="1"/>
  <c r="G1042" i="1"/>
  <c r="H1125" i="1"/>
  <c r="H1129" i="1"/>
  <c r="H1133" i="1"/>
  <c r="H1137" i="1"/>
  <c r="H1141" i="1"/>
  <c r="H1145" i="1"/>
  <c r="H1149" i="1"/>
  <c r="H1446" i="1"/>
  <c r="G1446" i="1"/>
  <c r="J1446" i="1"/>
  <c r="F273" i="4"/>
  <c r="D263" i="4"/>
  <c r="G1440" i="1"/>
  <c r="J1440" i="1"/>
  <c r="H1440" i="1"/>
  <c r="G1444" i="1"/>
  <c r="J1444" i="1"/>
  <c r="H1444" i="1"/>
  <c r="H1465" i="1"/>
  <c r="G1465" i="1"/>
  <c r="H1471" i="1"/>
  <c r="G1471" i="1"/>
  <c r="H1475" i="1"/>
  <c r="G1475" i="1"/>
  <c r="H1478" i="1"/>
  <c r="G1478" i="1"/>
  <c r="H1519" i="1"/>
  <c r="G1519" i="1"/>
  <c r="H1523" i="1"/>
  <c r="G1523" i="1"/>
  <c r="H1527" i="1"/>
  <c r="G1527" i="1"/>
  <c r="G1536" i="1"/>
  <c r="H1536" i="1"/>
  <c r="H1549" i="1"/>
  <c r="G1549" i="1"/>
  <c r="H1554" i="1"/>
  <c r="G1554" i="1"/>
  <c r="G1568" i="1"/>
  <c r="H1568" i="1"/>
  <c r="D82" i="4"/>
  <c r="F91" i="4"/>
  <c r="F125" i="4"/>
  <c r="D124" i="4"/>
  <c r="F397" i="4"/>
  <c r="D396" i="4"/>
  <c r="F455" i="4"/>
  <c r="D421" i="4"/>
  <c r="F473" i="4"/>
  <c r="D472" i="4"/>
  <c r="G291" i="9"/>
  <c r="E291" i="9" s="1"/>
  <c r="B291" i="9" s="1"/>
  <c r="F190" i="5"/>
  <c r="E114" i="6"/>
  <c r="D1412" i="1"/>
  <c r="G1412" i="1" s="1"/>
  <c r="H1448" i="1"/>
  <c r="G1448" i="1"/>
  <c r="H1452" i="1"/>
  <c r="G1452" i="1"/>
  <c r="H1456" i="1"/>
  <c r="G1456" i="1"/>
  <c r="H1460" i="1"/>
  <c r="G1460" i="1"/>
  <c r="J1465" i="1"/>
  <c r="J1471" i="1"/>
  <c r="J1478" i="1"/>
  <c r="H1530" i="1"/>
  <c r="G1530" i="1"/>
  <c r="G1544" i="1"/>
  <c r="H1544" i="1"/>
  <c r="H1557" i="1"/>
  <c r="G1557" i="1"/>
  <c r="H1562" i="1"/>
  <c r="G1562" i="1"/>
  <c r="G1576" i="1"/>
  <c r="H1576" i="1"/>
  <c r="G1352" i="1"/>
  <c r="G1356" i="1"/>
  <c r="G1360" i="1"/>
  <c r="G1364" i="1"/>
  <c r="G1368" i="1"/>
  <c r="G1372" i="1"/>
  <c r="G1376" i="1"/>
  <c r="G1380" i="1"/>
  <c r="G1442" i="1"/>
  <c r="J1442" i="1"/>
  <c r="H1442" i="1"/>
  <c r="J1448" i="1"/>
  <c r="J1452" i="1"/>
  <c r="J1456" i="1"/>
  <c r="J1460" i="1"/>
  <c r="H1463" i="1"/>
  <c r="G1463" i="1"/>
  <c r="H1467" i="1"/>
  <c r="G1467" i="1"/>
  <c r="H1470" i="1"/>
  <c r="G1470" i="1"/>
  <c r="H1473" i="1"/>
  <c r="G1473" i="1"/>
  <c r="H1476" i="1"/>
  <c r="G1476" i="1"/>
  <c r="H1533" i="1"/>
  <c r="G1533" i="1"/>
  <c r="H1538" i="1"/>
  <c r="G1538" i="1"/>
  <c r="G1552" i="1"/>
  <c r="H1552" i="1"/>
  <c r="H1565" i="1"/>
  <c r="G1565" i="1"/>
  <c r="H1570" i="1"/>
  <c r="G1570" i="1"/>
  <c r="J1439" i="1"/>
  <c r="J1441" i="1"/>
  <c r="J1443" i="1"/>
  <c r="G1447" i="1"/>
  <c r="I1447" i="1" s="1"/>
  <c r="G1449" i="1"/>
  <c r="G1451" i="1"/>
  <c r="I1451" i="1" s="1"/>
  <c r="G1455" i="1"/>
  <c r="I1455" i="1" s="1"/>
  <c r="G1457" i="1"/>
  <c r="I1457" i="1" s="1"/>
  <c r="G1459" i="1"/>
  <c r="I1459" i="1" s="1"/>
  <c r="G1462" i="1"/>
  <c r="I1462" i="1" s="1"/>
  <c r="G1464" i="1"/>
  <c r="G1466" i="1"/>
  <c r="I1466" i="1" s="1"/>
  <c r="G1468" i="1"/>
  <c r="I1468" i="1" s="1"/>
  <c r="G1472" i="1"/>
  <c r="I1472" i="1" s="1"/>
  <c r="G1474" i="1"/>
  <c r="I1474" i="1" s="1"/>
  <c r="G1477" i="1"/>
  <c r="I1477" i="1" s="1"/>
  <c r="G1479" i="1"/>
  <c r="I1479" i="1" s="1"/>
  <c r="H1482" i="1"/>
  <c r="G1529" i="1"/>
  <c r="H1532" i="1"/>
  <c r="G1537" i="1"/>
  <c r="H1540" i="1"/>
  <c r="G1545" i="1"/>
  <c r="H1548" i="1"/>
  <c r="G1553" i="1"/>
  <c r="H1556" i="1"/>
  <c r="G1561" i="1"/>
  <c r="H1564" i="1"/>
  <c r="G1569" i="1"/>
  <c r="H1572" i="1"/>
  <c r="G1577" i="1"/>
  <c r="H1580" i="1"/>
  <c r="E7" i="4"/>
  <c r="D50" i="4"/>
  <c r="E298" i="4"/>
  <c r="F364" i="4"/>
  <c r="D363" i="4"/>
  <c r="D350" i="4" s="1"/>
  <c r="H1445" i="1"/>
  <c r="F594" i="4"/>
  <c r="D593" i="4"/>
  <c r="F8" i="4"/>
  <c r="G175" i="9"/>
  <c r="E175" i="9" s="1"/>
  <c r="B175" i="9" s="1"/>
  <c r="D7" i="4"/>
  <c r="D196" i="4"/>
  <c r="F219" i="4"/>
  <c r="D215" i="4"/>
  <c r="D163" i="4"/>
  <c r="E363" i="4"/>
  <c r="D358" i="1" s="1"/>
  <c r="E472" i="4"/>
  <c r="D466" i="1" s="1"/>
  <c r="D643" i="4"/>
  <c r="D133" i="4"/>
  <c r="E644" i="4"/>
  <c r="D638" i="1" s="1"/>
  <c r="E484" i="4"/>
  <c r="D478" i="1" s="1"/>
  <c r="G187" i="9"/>
  <c r="E187" i="9" s="1"/>
  <c r="B187" i="9" s="1"/>
  <c r="D106" i="4"/>
  <c r="G20" i="9"/>
  <c r="H20" i="9"/>
  <c r="F164" i="4"/>
  <c r="E196" i="4"/>
  <c r="D192" i="1" s="1"/>
  <c r="D224" i="4"/>
  <c r="F417" i="4"/>
  <c r="D459" i="4"/>
  <c r="D484" i="4"/>
  <c r="F516" i="4"/>
  <c r="D12" i="5"/>
  <c r="F45" i="5"/>
  <c r="G292" i="9"/>
  <c r="E292" i="9" s="1"/>
  <c r="B292" i="9" s="1"/>
  <c r="D177" i="5"/>
  <c r="F180" i="5"/>
  <c r="E141" i="6"/>
  <c r="D567" i="4"/>
  <c r="D625" i="4"/>
  <c r="F626" i="4"/>
  <c r="D118" i="5"/>
  <c r="F119" i="5"/>
  <c r="H289" i="9"/>
  <c r="E176" i="5"/>
  <c r="D238" i="5"/>
  <c r="E30" i="9"/>
  <c r="B30" i="9" s="1"/>
  <c r="B36" i="9"/>
  <c r="E46" i="9"/>
  <c r="B46" i="9" s="1"/>
  <c r="B52" i="9"/>
  <c r="E62" i="9"/>
  <c r="B62" i="9" s="1"/>
  <c r="B68" i="9"/>
  <c r="E78" i="9"/>
  <c r="B78" i="9" s="1"/>
  <c r="B84" i="9"/>
  <c r="G171" i="9"/>
  <c r="E171" i="9" s="1"/>
  <c r="B171" i="9" s="1"/>
  <c r="G179" i="9"/>
  <c r="E179" i="9" s="1"/>
  <c r="B179" i="9" s="1"/>
  <c r="H286" i="9"/>
  <c r="E286" i="9" s="1"/>
  <c r="B286" i="9" s="1"/>
  <c r="E87" i="5"/>
  <c r="D245" i="5"/>
  <c r="F246" i="5"/>
  <c r="D141" i="6"/>
  <c r="F5" i="6"/>
  <c r="D35" i="6"/>
  <c r="D42" i="8"/>
  <c r="D43" i="8"/>
  <c r="G165" i="9"/>
  <c r="H164" i="9"/>
  <c r="G277" i="9"/>
  <c r="E277" i="9" s="1"/>
  <c r="B277" i="9" s="1"/>
  <c r="M212" i="9"/>
  <c r="G210" i="9"/>
  <c r="E210" i="9" s="1"/>
  <c r="B210" i="9" s="1"/>
  <c r="G206" i="9"/>
  <c r="E206" i="9" s="1"/>
  <c r="B206" i="9" s="1"/>
  <c r="G202" i="9"/>
  <c r="E202" i="9" s="1"/>
  <c r="B202" i="9" s="1"/>
  <c r="G198" i="9"/>
  <c r="E198" i="9" s="1"/>
  <c r="B198" i="9" s="1"/>
  <c r="G194" i="9"/>
  <c r="E194" i="9" s="1"/>
  <c r="B194" i="9" s="1"/>
  <c r="G163" i="9"/>
  <c r="E163" i="9" s="1"/>
  <c r="B163" i="9" s="1"/>
  <c r="G278" i="9"/>
  <c r="E278" i="9" s="1"/>
  <c r="B278" i="9" s="1"/>
  <c r="G208" i="9"/>
  <c r="E208" i="9" s="1"/>
  <c r="B208" i="9" s="1"/>
  <c r="G204" i="9"/>
  <c r="E204" i="9" s="1"/>
  <c r="B204" i="9" s="1"/>
  <c r="G200" i="9"/>
  <c r="E200" i="9" s="1"/>
  <c r="B200" i="9" s="1"/>
  <c r="G196" i="9"/>
  <c r="E196" i="9" s="1"/>
  <c r="B196" i="9" s="1"/>
  <c r="G192" i="9"/>
  <c r="E192" i="9" s="1"/>
  <c r="B192" i="9" s="1"/>
  <c r="G191" i="9"/>
  <c r="E191" i="9" s="1"/>
  <c r="G161" i="9"/>
  <c r="E161" i="9" s="1"/>
  <c r="B161" i="9" s="1"/>
  <c r="L212" i="9"/>
  <c r="G190" i="9"/>
  <c r="E190" i="9" s="1"/>
  <c r="B190" i="9" s="1"/>
  <c r="G186" i="9"/>
  <c r="E186" i="9" s="1"/>
  <c r="B186" i="9" s="1"/>
  <c r="G182" i="9"/>
  <c r="E182" i="9" s="1"/>
  <c r="B182" i="9" s="1"/>
  <c r="G178" i="9"/>
  <c r="E178" i="9" s="1"/>
  <c r="B178" i="9" s="1"/>
  <c r="G174" i="9"/>
  <c r="E174" i="9" s="1"/>
  <c r="B174" i="9" s="1"/>
  <c r="G170" i="9"/>
  <c r="E170" i="9" s="1"/>
  <c r="B170" i="9" s="1"/>
  <c r="G166" i="9"/>
  <c r="E166" i="9" s="1"/>
  <c r="B166"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88" i="9"/>
  <c r="E188" i="9" s="1"/>
  <c r="B188" i="9" s="1"/>
  <c r="G184" i="9"/>
  <c r="E184" i="9" s="1"/>
  <c r="B184" i="9" s="1"/>
  <c r="G180" i="9"/>
  <c r="E180" i="9" s="1"/>
  <c r="B180" i="9" s="1"/>
  <c r="G176" i="9"/>
  <c r="E176" i="9" s="1"/>
  <c r="B176" i="9" s="1"/>
  <c r="G172" i="9"/>
  <c r="E172" i="9" s="1"/>
  <c r="B172" i="9" s="1"/>
  <c r="G168" i="9"/>
  <c r="E168" i="9" s="1"/>
  <c r="B168" i="9" s="1"/>
  <c r="G164" i="9"/>
  <c r="E164" i="9" s="1"/>
  <c r="B164" i="9" s="1"/>
  <c r="G162" i="9"/>
  <c r="E162" i="9" s="1"/>
  <c r="B162" i="9" s="1"/>
  <c r="G160" i="9"/>
  <c r="E160" i="9" s="1"/>
  <c r="B160" i="9" s="1"/>
  <c r="G189" i="9"/>
  <c r="E189" i="9" s="1"/>
  <c r="B189" i="9" s="1"/>
  <c r="G185" i="9"/>
  <c r="E185" i="9" s="1"/>
  <c r="B185" i="9" s="1"/>
  <c r="G181" i="9"/>
  <c r="E181" i="9" s="1"/>
  <c r="B181" i="9" s="1"/>
  <c r="G177" i="9"/>
  <c r="E177" i="9" s="1"/>
  <c r="B177" i="9" s="1"/>
  <c r="G173" i="9"/>
  <c r="E173" i="9" s="1"/>
  <c r="B173" i="9" s="1"/>
  <c r="G169" i="9"/>
  <c r="E169" i="9" s="1"/>
  <c r="B169" i="9" s="1"/>
  <c r="H165" i="9"/>
  <c r="E26" i="9"/>
  <c r="B26" i="9" s="1"/>
  <c r="B32" i="9"/>
  <c r="E42" i="9"/>
  <c r="B42" i="9" s="1"/>
  <c r="B48" i="9"/>
  <c r="E58" i="9"/>
  <c r="B58" i="9" s="1"/>
  <c r="B64" i="9"/>
  <c r="E74" i="9"/>
  <c r="B74" i="9" s="1"/>
  <c r="B80" i="9"/>
  <c r="E90" i="9"/>
  <c r="B90" i="9" s="1"/>
  <c r="G142" i="9"/>
  <c r="E142" i="9" s="1"/>
  <c r="B142" i="9" s="1"/>
  <c r="E146" i="5"/>
  <c r="D1124" i="1" s="1"/>
  <c r="H1124" i="1" s="1"/>
  <c r="E287" i="9"/>
  <c r="B287" i="9" s="1"/>
  <c r="B213" i="9"/>
  <c r="E145" i="9"/>
  <c r="B145" i="9" s="1"/>
  <c r="F88" i="5"/>
  <c r="F219" i="9"/>
  <c r="B219" i="9" s="1"/>
  <c r="F215" i="9"/>
  <c r="B215" i="9" s="1"/>
  <c r="F223" i="9"/>
  <c r="B223" i="9" s="1"/>
  <c r="G1183" i="1" l="1"/>
  <c r="H1183" i="1"/>
  <c r="I1449" i="1"/>
  <c r="G184" i="1"/>
  <c r="G364" i="1"/>
  <c r="F529" i="4"/>
  <c r="C523" i="1"/>
  <c r="H24" i="3"/>
  <c r="C1299" i="1"/>
  <c r="I25" i="3"/>
  <c r="D1329" i="1"/>
  <c r="H1236" i="1"/>
  <c r="G1236" i="1"/>
  <c r="G1112" i="1"/>
  <c r="H1409" i="1"/>
  <c r="G1409" i="1"/>
  <c r="F129" i="6"/>
  <c r="C1423" i="1"/>
  <c r="G574" i="1"/>
  <c r="C1436" i="1"/>
  <c r="H29" i="3"/>
  <c r="H294" i="1"/>
  <c r="G294" i="1"/>
  <c r="G1453" i="1"/>
  <c r="H1453" i="1"/>
  <c r="G299" i="9"/>
  <c r="E299" i="9" s="1"/>
  <c r="E528" i="4"/>
  <c r="D298" i="4"/>
  <c r="D408" i="4" s="1"/>
  <c r="I1440" i="1"/>
  <c r="F78" i="5"/>
  <c r="C1056" i="1"/>
  <c r="H1383" i="1"/>
  <c r="G1383" i="1"/>
  <c r="F114" i="6"/>
  <c r="C1408" i="1"/>
  <c r="H27" i="3"/>
  <c r="I29" i="3"/>
  <c r="D1436" i="1"/>
  <c r="H1307" i="1"/>
  <c r="G1307" i="1"/>
  <c r="G297" i="9"/>
  <c r="E297" i="9" s="1"/>
  <c r="F206" i="5"/>
  <c r="F299" i="4"/>
  <c r="I1464" i="1"/>
  <c r="I1444" i="1"/>
  <c r="I24" i="3"/>
  <c r="D1299" i="1"/>
  <c r="D985" i="1"/>
  <c r="I20" i="3"/>
  <c r="F87" i="5"/>
  <c r="C1065" i="1"/>
  <c r="I31" i="3"/>
  <c r="D1469" i="1"/>
  <c r="G1330" i="1"/>
  <c r="H1330" i="1"/>
  <c r="F311" i="4"/>
  <c r="C306" i="1"/>
  <c r="F139" i="4"/>
  <c r="C135" i="1"/>
  <c r="H1424" i="1"/>
  <c r="G1424" i="1"/>
  <c r="G294" i="9"/>
  <c r="E294" i="9" s="1"/>
  <c r="B294" i="9" s="1"/>
  <c r="H1501" i="1"/>
  <c r="H1524" i="1"/>
  <c r="G1524" i="1"/>
  <c r="F212" i="9"/>
  <c r="B212" i="9" s="1"/>
  <c r="F152" i="4"/>
  <c r="E151" i="4"/>
  <c r="I17" i="3" s="1"/>
  <c r="H121" i="1"/>
  <c r="G121" i="1"/>
  <c r="F644" i="4"/>
  <c r="C638" i="1"/>
  <c r="G638" i="1" s="1"/>
  <c r="H413" i="1"/>
  <c r="G413" i="1"/>
  <c r="H411" i="1"/>
  <c r="G411" i="1"/>
  <c r="G193" i="1"/>
  <c r="H193" i="1"/>
  <c r="E20" i="9"/>
  <c r="B20" i="9" s="1"/>
  <c r="H148" i="1"/>
  <c r="G148" i="1"/>
  <c r="G130" i="1"/>
  <c r="H130" i="1"/>
  <c r="H108" i="1"/>
  <c r="G108" i="1"/>
  <c r="E298" i="9"/>
  <c r="B299" i="9"/>
  <c r="F224" i="4"/>
  <c r="C220" i="1"/>
  <c r="E175" i="5"/>
  <c r="D1152" i="1" s="1"/>
  <c r="I22" i="3"/>
  <c r="D1153" i="1"/>
  <c r="F459" i="4"/>
  <c r="C453" i="1"/>
  <c r="F106" i="4"/>
  <c r="C102" i="1"/>
  <c r="F133" i="4"/>
  <c r="C129" i="1"/>
  <c r="F196" i="4"/>
  <c r="C192" i="1"/>
  <c r="F593" i="4"/>
  <c r="C587" i="1"/>
  <c r="F50" i="4"/>
  <c r="C46" i="1"/>
  <c r="I1473" i="1"/>
  <c r="I1467" i="1"/>
  <c r="I1456" i="1"/>
  <c r="I1448" i="1"/>
  <c r="I27" i="3"/>
  <c r="D1408" i="1"/>
  <c r="F396" i="4"/>
  <c r="C391" i="1"/>
  <c r="I1478" i="1"/>
  <c r="I1471" i="1"/>
  <c r="I1465" i="1"/>
  <c r="I1446" i="1"/>
  <c r="I1458" i="1"/>
  <c r="I1450" i="1"/>
  <c r="K1432" i="9"/>
  <c r="G295" i="9"/>
  <c r="E295" i="9" s="1"/>
  <c r="B295" i="9" s="1"/>
  <c r="C1517" i="1"/>
  <c r="I34" i="3"/>
  <c r="E68" i="5"/>
  <c r="D1065" i="1"/>
  <c r="F118" i="5"/>
  <c r="C1096" i="1"/>
  <c r="F567" i="4"/>
  <c r="D528" i="4"/>
  <c r="C561" i="1"/>
  <c r="B191" i="9"/>
  <c r="E165" i="9"/>
  <c r="B165" i="9" s="1"/>
  <c r="F35" i="6"/>
  <c r="C1329" i="1"/>
  <c r="H25" i="3"/>
  <c r="D68" i="5"/>
  <c r="G289" i="9"/>
  <c r="E289" i="9" s="1"/>
  <c r="B289" i="9" s="1"/>
  <c r="F177" i="5"/>
  <c r="D176" i="5"/>
  <c r="C1154" i="1"/>
  <c r="F12" i="5"/>
  <c r="C990" i="1"/>
  <c r="F643" i="4"/>
  <c r="C637" i="1"/>
  <c r="D151" i="4"/>
  <c r="F163" i="4"/>
  <c r="C159" i="1"/>
  <c r="D6" i="4"/>
  <c r="F7" i="4"/>
  <c r="C3" i="1"/>
  <c r="F363" i="4"/>
  <c r="C358" i="1"/>
  <c r="E6" i="4"/>
  <c r="D3" i="1"/>
  <c r="F421" i="4"/>
  <c r="D420" i="4"/>
  <c r="C415" i="1"/>
  <c r="F82" i="4"/>
  <c r="C78" i="1"/>
  <c r="F263" i="4"/>
  <c r="C259" i="1"/>
  <c r="F141" i="6"/>
  <c r="C1435" i="1"/>
  <c r="H28" i="3"/>
  <c r="D237" i="5"/>
  <c r="F238" i="5"/>
  <c r="C1215" i="1"/>
  <c r="I28" i="3"/>
  <c r="D1435" i="1"/>
  <c r="F484" i="4"/>
  <c r="C478" i="1"/>
  <c r="D293" i="1"/>
  <c r="F472" i="4"/>
  <c r="C466" i="1"/>
  <c r="E420" i="4"/>
  <c r="I35" i="3"/>
  <c r="C1518" i="1"/>
  <c r="F245" i="5"/>
  <c r="C1222" i="1"/>
  <c r="D7" i="5"/>
  <c r="F625" i="4"/>
  <c r="C619" i="1"/>
  <c r="B297" i="9"/>
  <c r="E296" i="9"/>
  <c r="I10" i="3" s="1"/>
  <c r="C345" i="1"/>
  <c r="D522" i="1"/>
  <c r="F215" i="4"/>
  <c r="C211" i="1"/>
  <c r="D407" i="4"/>
  <c r="E350" i="4"/>
  <c r="F350" i="4" s="1"/>
  <c r="I1476" i="1"/>
  <c r="I1463" i="1"/>
  <c r="I1442" i="1"/>
  <c r="I1460" i="1"/>
  <c r="I1452" i="1"/>
  <c r="F124" i="4"/>
  <c r="C120" i="1"/>
  <c r="H1412" i="1"/>
  <c r="G1124" i="1"/>
  <c r="F298" i="4" l="1"/>
  <c r="H638" i="1"/>
  <c r="H135" i="1"/>
  <c r="G135" i="1"/>
  <c r="H1056" i="1"/>
  <c r="G1056" i="1"/>
  <c r="H523" i="1"/>
  <c r="G523" i="1"/>
  <c r="H1423" i="1"/>
  <c r="G1423" i="1"/>
  <c r="H1436" i="1"/>
  <c r="G1436" i="1"/>
  <c r="C293" i="1"/>
  <c r="H306" i="1"/>
  <c r="G306" i="1"/>
  <c r="H1469" i="1"/>
  <c r="G1469" i="1"/>
  <c r="H1299" i="1"/>
  <c r="G1299" i="1"/>
  <c r="D147" i="1"/>
  <c r="E289" i="4"/>
  <c r="E413" i="4" s="1"/>
  <c r="H120" i="1"/>
  <c r="G120" i="1"/>
  <c r="D412" i="4"/>
  <c r="H16" i="3"/>
  <c r="F6" i="4"/>
  <c r="C2" i="1"/>
  <c r="H1154" i="1"/>
  <c r="G1154" i="1"/>
  <c r="H561" i="1"/>
  <c r="G561" i="1"/>
  <c r="G1517" i="1"/>
  <c r="H1517" i="1"/>
  <c r="H11" i="3"/>
  <c r="F407" i="4"/>
  <c r="C402" i="1"/>
  <c r="H478" i="1"/>
  <c r="G478" i="1"/>
  <c r="H1215" i="1"/>
  <c r="G1215" i="1"/>
  <c r="H1435" i="1"/>
  <c r="G1435" i="1"/>
  <c r="G78" i="1"/>
  <c r="H78" i="1"/>
  <c r="G159" i="1"/>
  <c r="H159" i="1"/>
  <c r="D636" i="4"/>
  <c r="F528" i="4"/>
  <c r="C522" i="1"/>
  <c r="H1065" i="1"/>
  <c r="G1065" i="1"/>
  <c r="H391" i="1"/>
  <c r="G391" i="1"/>
  <c r="E408" i="4"/>
  <c r="D403" i="1" s="1"/>
  <c r="D345" i="1"/>
  <c r="G345" i="1" s="1"/>
  <c r="H211" i="1"/>
  <c r="G211" i="1"/>
  <c r="H1222" i="1"/>
  <c r="G1222" i="1"/>
  <c r="E635" i="4"/>
  <c r="D629" i="1" s="1"/>
  <c r="D414" i="1"/>
  <c r="F237" i="5"/>
  <c r="C1214" i="1"/>
  <c r="H23" i="3"/>
  <c r="H259" i="1"/>
  <c r="G259" i="1"/>
  <c r="G415" i="1"/>
  <c r="H415" i="1"/>
  <c r="E412" i="4"/>
  <c r="I16" i="3"/>
  <c r="D2" i="1"/>
  <c r="D289" i="4"/>
  <c r="D290" i="4" s="1"/>
  <c r="F151" i="4"/>
  <c r="H17" i="3"/>
  <c r="C147" i="1"/>
  <c r="H1096" i="1"/>
  <c r="G1096" i="1"/>
  <c r="G1408" i="1"/>
  <c r="H1408" i="1"/>
  <c r="H587" i="1"/>
  <c r="G587" i="1"/>
  <c r="H129" i="1"/>
  <c r="G129" i="1"/>
  <c r="H453" i="1"/>
  <c r="G453" i="1"/>
  <c r="E293" i="9"/>
  <c r="G293" i="1"/>
  <c r="H293" i="1"/>
  <c r="H619" i="1"/>
  <c r="G619" i="1"/>
  <c r="G466" i="1"/>
  <c r="H466" i="1"/>
  <c r="D635" i="4"/>
  <c r="F420" i="4"/>
  <c r="C414" i="1"/>
  <c r="G358" i="1"/>
  <c r="H358" i="1"/>
  <c r="H637" i="1"/>
  <c r="G637" i="1"/>
  <c r="F68" i="5"/>
  <c r="H21" i="3"/>
  <c r="C1046" i="1"/>
  <c r="H220" i="1"/>
  <c r="G220" i="1"/>
  <c r="F408" i="4"/>
  <c r="C403" i="1"/>
  <c r="G1518" i="1"/>
  <c r="H1518" i="1"/>
  <c r="D175" i="5"/>
  <c r="F176" i="5"/>
  <c r="H22" i="3"/>
  <c r="C1153" i="1"/>
  <c r="H46" i="1"/>
  <c r="G46" i="1"/>
  <c r="H192" i="1"/>
  <c r="G192" i="1"/>
  <c r="H102" i="1"/>
  <c r="G102" i="1"/>
  <c r="E636" i="4"/>
  <c r="D630" i="1" s="1"/>
  <c r="D6" i="5"/>
  <c r="F7" i="5"/>
  <c r="H20" i="3"/>
  <c r="C985" i="1"/>
  <c r="E407" i="4"/>
  <c r="D402" i="1" s="1"/>
  <c r="G3" i="1"/>
  <c r="H3" i="1"/>
  <c r="H990" i="1"/>
  <c r="G990" i="1"/>
  <c r="H1329" i="1"/>
  <c r="G1329" i="1"/>
  <c r="H9" i="3"/>
  <c r="E19" i="9"/>
  <c r="E6" i="5"/>
  <c r="I21" i="3"/>
  <c r="D1046" i="1"/>
  <c r="H345" i="1" l="1"/>
  <c r="E290" i="4"/>
  <c r="D286" i="1" s="1"/>
  <c r="D285" i="1"/>
  <c r="E291" i="4"/>
  <c r="D287" i="1" s="1"/>
  <c r="E639" i="4"/>
  <c r="E414" i="4"/>
  <c r="D409" i="1" s="1"/>
  <c r="D407" i="1"/>
  <c r="E415" i="4"/>
  <c r="D410" i="1" s="1"/>
  <c r="E640" i="4"/>
  <c r="D408" i="1"/>
  <c r="H403" i="1"/>
  <c r="G403" i="1"/>
  <c r="H1046" i="1"/>
  <c r="G1046" i="1"/>
  <c r="H1214" i="1"/>
  <c r="G1214" i="1"/>
  <c r="H522" i="1"/>
  <c r="G522" i="1"/>
  <c r="F175" i="5"/>
  <c r="C1152" i="1"/>
  <c r="F635" i="4"/>
  <c r="C629" i="1"/>
  <c r="H402" i="1"/>
  <c r="G402" i="1"/>
  <c r="C286" i="1"/>
  <c r="G282" i="9"/>
  <c r="E282" i="9" s="1"/>
  <c r="B282" i="9" s="1"/>
  <c r="G276" i="9"/>
  <c r="F6" i="5"/>
  <c r="C984" i="1"/>
  <c r="H1153" i="1"/>
  <c r="G1153" i="1"/>
  <c r="D291" i="4"/>
  <c r="F289" i="4"/>
  <c r="D413" i="4"/>
  <c r="C285" i="1"/>
  <c r="F636" i="4"/>
  <c r="C630" i="1"/>
  <c r="G2" i="1"/>
  <c r="H2" i="1"/>
  <c r="F412" i="4"/>
  <c r="D639" i="4"/>
  <c r="C407" i="1"/>
  <c r="H276" i="9"/>
  <c r="D984" i="1"/>
  <c r="K3" i="9"/>
  <c r="I9" i="3"/>
  <c r="H985" i="1"/>
  <c r="G985" i="1"/>
  <c r="H414" i="1"/>
  <c r="G414" i="1"/>
  <c r="H147" i="1"/>
  <c r="G147" i="1"/>
  <c r="N3" i="9"/>
  <c r="I11" i="3"/>
  <c r="F290" i="4" l="1"/>
  <c r="H629" i="1"/>
  <c r="G629" i="1"/>
  <c r="F639" i="4"/>
  <c r="C633" i="1"/>
  <c r="H285" i="1"/>
  <c r="G285" i="1"/>
  <c r="E276" i="9"/>
  <c r="H1152" i="1"/>
  <c r="G1152" i="1"/>
  <c r="D640" i="4"/>
  <c r="F413" i="4"/>
  <c r="D415" i="4"/>
  <c r="C408" i="1"/>
  <c r="D414" i="4"/>
  <c r="H630" i="1"/>
  <c r="G630" i="1"/>
  <c r="H8" i="3"/>
  <c r="H984" i="1"/>
  <c r="G984" i="1"/>
  <c r="H286" i="1"/>
  <c r="G286" i="1"/>
  <c r="H407" i="1"/>
  <c r="G407" i="1"/>
  <c r="F291" i="4"/>
  <c r="C287" i="1"/>
  <c r="E642" i="4"/>
  <c r="D634" i="1"/>
  <c r="E641" i="4"/>
  <c r="D633" i="1"/>
  <c r="E646" i="4" l="1"/>
  <c r="D636" i="1"/>
  <c r="F414" i="4"/>
  <c r="C409" i="1"/>
  <c r="D642" i="4"/>
  <c r="F640" i="4"/>
  <c r="C634" i="1"/>
  <c r="D641" i="4"/>
  <c r="H287" i="1"/>
  <c r="G287" i="1"/>
  <c r="H408" i="1"/>
  <c r="G408" i="1"/>
  <c r="E645" i="4"/>
  <c r="D635" i="1"/>
  <c r="E275" i="9"/>
  <c r="I8" i="3" s="1"/>
  <c r="B276" i="9"/>
  <c r="M3" i="9"/>
  <c r="F415" i="4"/>
  <c r="C410" i="1"/>
  <c r="G633" i="1"/>
  <c r="H633" i="1"/>
  <c r="I18" i="3" l="1"/>
  <c r="D639" i="1"/>
  <c r="G410" i="1"/>
  <c r="H410" i="1"/>
  <c r="F642" i="4"/>
  <c r="D646" i="4"/>
  <c r="C636" i="1"/>
  <c r="I19" i="3"/>
  <c r="D640" i="1"/>
  <c r="D645" i="4"/>
  <c r="F641" i="4"/>
  <c r="C635" i="1"/>
  <c r="G409" i="1"/>
  <c r="H409" i="1"/>
  <c r="H634" i="1"/>
  <c r="G634" i="1"/>
  <c r="G636" i="1" l="1"/>
  <c r="H636" i="1"/>
  <c r="H635" i="1"/>
  <c r="G635" i="1"/>
  <c r="H7" i="3"/>
  <c r="F645" i="4"/>
  <c r="H18" i="3"/>
  <c r="C639" i="1"/>
  <c r="F646" i="4"/>
  <c r="H19" i="3"/>
  <c r="C640" i="1"/>
  <c r="H639" i="1" l="1"/>
  <c r="G639" i="1"/>
  <c r="G640" i="1"/>
  <c r="H640" i="1"/>
  <c r="J3" i="9"/>
  <c r="I7" i="3"/>
  <c r="M272" i="9" l="1"/>
  <c r="L272" i="9"/>
  <c r="H18" i="9"/>
  <c r="G18" i="9"/>
  <c r="H15" i="9"/>
  <c r="G17" i="9"/>
  <c r="L16" i="9"/>
  <c r="J13" i="9"/>
  <c r="J9" i="9"/>
  <c r="I6" i="9"/>
  <c r="K12" i="9"/>
  <c r="H17" i="9"/>
  <c r="I11" i="9"/>
  <c r="J6" i="9"/>
  <c r="K11" i="9"/>
  <c r="I5" i="9"/>
  <c r="I12" i="9"/>
  <c r="J7" i="9"/>
  <c r="G15" i="9"/>
  <c r="I9" i="9"/>
  <c r="J11" i="9"/>
  <c r="K6" i="9"/>
  <c r="H16" i="9"/>
  <c r="L15" i="9"/>
  <c r="J17" i="9"/>
  <c r="J12" i="9"/>
  <c r="K7" i="9"/>
  <c r="J10" i="9"/>
  <c r="K5" i="9"/>
  <c r="M15" i="9"/>
  <c r="K13" i="9"/>
  <c r="I7" i="9"/>
  <c r="I8" i="9"/>
  <c r="K8" i="9"/>
  <c r="K9" i="9"/>
  <c r="I13" i="9"/>
  <c r="J8" i="9"/>
  <c r="K10" i="9"/>
  <c r="J5" i="9"/>
  <c r="G16" i="9"/>
  <c r="M16" i="9"/>
  <c r="I17" i="9"/>
  <c r="E16" i="9" l="1"/>
  <c r="E13" i="9"/>
  <c r="B13" i="9" s="1"/>
  <c r="E12" i="9"/>
  <c r="B12" i="9" s="1"/>
  <c r="E7" i="9"/>
  <c r="B7" i="9" s="1"/>
  <c r="E10" i="9"/>
  <c r="B10" i="9" s="1"/>
  <c r="F15" i="9"/>
  <c r="E9" i="9"/>
  <c r="B9" i="9" s="1"/>
  <c r="E5" i="9"/>
  <c r="E18" i="9"/>
  <c r="B18" i="9" s="1"/>
  <c r="E8" i="9"/>
  <c r="B8" i="9" s="1"/>
  <c r="E11" i="9"/>
  <c r="B11" i="9" s="1"/>
  <c r="E15" i="9"/>
  <c r="F16" i="9"/>
  <c r="B16" i="9" s="1"/>
  <c r="E6" i="9"/>
  <c r="B6" i="9" s="1"/>
  <c r="E17" i="9"/>
  <c r="B17" i="9" s="1"/>
  <c r="F272" i="9"/>
  <c r="B272" i="9" l="1"/>
  <c r="F19" i="9"/>
  <c r="E14" i="9"/>
  <c r="B15" i="9"/>
  <c r="B5" i="9"/>
  <c r="E4" i="9"/>
  <c r="F14" i="9"/>
  <c r="F3" i="9" l="1"/>
  <c r="E3" i="9"/>
</calcChain>
</file>

<file path=xl/sharedStrings.xml><?xml version="1.0" encoding="utf-8"?>
<sst xmlns="http://schemas.openxmlformats.org/spreadsheetml/2006/main" count="4340" uniqueCount="3414">
  <si>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</si>
  <si>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</si>
  <si>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</si>
  <si>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</si>
  <si>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</si>
  <si>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</si>
  <si>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</si>
  <si>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</si>
  <si>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</si>
  <si>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</si>
  <si>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</si>
  <si>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</si>
  <si>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</si>
  <si>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</si>
  <si>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</si>
  <si>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</si>
  <si>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</si>
  <si>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</si>
  <si>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</si>
  <si>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</si>
  <si>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</si>
  <si>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</si>
  <si>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</si>
  <si>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</si>
  <si>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</si>
  <si>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</si>
  <si>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</si>
  <si>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</si>
  <si>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</si>
  <si>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</si>
  <si>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</si>
  <si>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</si>
  <si>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</si>
  <si>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</si>
  <si>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</si>
  <si>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</si>
  <si>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</si>
  <si>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</si>
  <si>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</si>
  <si>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ZATVOR U ŠIBENIKU</t>
  </si>
  <si>
    <t>BILANCA</t>
  </si>
  <si>
    <t>RAS funkcijski</t>
  </si>
  <si>
    <t>Razina:</t>
  </si>
  <si>
    <t>11</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</si>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</sst>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2"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thin">
        <color indexed="22"/>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3" fontId="81" fillId="0" borderId="113" xfId="0" applyNumberFormat="1" applyFont="1" applyFill="1" applyBorder="1" applyAlignment="1" applyProtection="1">
      <alignment horizontal="right" vertical="top" shrinkToFit="1"/>
      <protection locked="0"/>
    </xf>
    <xf numFmtId="3" fontId="81" fillId="0" borderId="114" xfId="0" applyNumberFormat="1" applyFont="1" applyFill="1" applyBorder="1" applyAlignment="1" applyProtection="1">
      <alignment horizontal="right" vertical="top" shrinkToFit="1"/>
      <protection locked="0"/>
    </xf>
    <xf numFmtId="3" fontId="81" fillId="0" borderId="115" xfId="0" applyNumberFormat="1" applyFont="1" applyFill="1" applyBorder="1" applyAlignment="1" applyProtection="1">
      <alignment horizontal="right" vertical="top" shrinkToFit="1"/>
      <protection locked="0"/>
    </xf>
    <xf numFmtId="3" fontId="81" fillId="0" borderId="116" xfId="0" applyNumberFormat="1" applyFont="1" applyFill="1" applyBorder="1" applyAlignment="1" applyProtection="1">
      <alignment horizontal="right" vertical="top" shrinkToFit="1"/>
      <protection locked="0"/>
    </xf>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62" fillId="0" borderId="0" xfId="0" applyNumberFormat="1" applyFont="1" applyFill="1" applyBorder="1" applyAlignment="1" applyProtection="1">
      <alignment horizontal="center" vertical="top" wrapText="1"/>
      <protection hidden="1"/>
    </xf>
    <xf numFmtId="0" fontId="19" fillId="0" borderId="39" xfId="0" applyNumberFormat="1" applyFont="1" applyFill="1" applyBorder="1" applyAlignment="1" applyProtection="1">
      <alignment horizontal="left" vertical="center"/>
    </xf>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1"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28" fillId="0" borderId="71" xfId="5" applyNumberFormat="1" applyFont="1" applyFill="1" applyBorder="1" applyAlignment="1" applyProtection="1">
      <alignment vertical="center" wrapText="1"/>
    </xf>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4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4036171</v>
      </c>
      <c r="D2" s="6">
        <f>'PR-RAS'!E6</f>
        <v>4933734.84</v>
      </c>
      <c r="E2" s="6">
        <v>0</v>
      </c>
      <c r="F2" s="6">
        <v>0</v>
      </c>
      <c r="G2" s="7">
        <f t="shared" ref="G2:G983" si="0">(B2/1000)*(C2*1+D2*2)</f>
        <v>13903.64068</v>
      </c>
      <c r="H2" s="7">
        <f t="shared" ref="H2:H1479" si="1">ABS(C2-ROUND(C2,0))+ABS(D2-ROUND(D2,0))</f>
        <v>0.16000000014901161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12999</v>
      </c>
      <c r="D102" s="1">
        <f>'PR-RAS'!E106</f>
        <v>16593.900000000001</v>
      </c>
      <c r="E102" s="1">
        <v>0</v>
      </c>
      <c r="F102" s="1">
        <v>0</v>
      </c>
      <c r="G102" s="2">
        <f t="shared" si="0"/>
        <v>4664.8668000000007</v>
      </c>
      <c r="H102" s="2">
        <f t="shared" si="1"/>
        <v>9.9999999998544808E-2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12999</v>
      </c>
      <c r="D108" s="1">
        <f>'PR-RAS'!E112</f>
        <v>16593.900000000001</v>
      </c>
      <c r="E108" s="1">
        <v>0</v>
      </c>
      <c r="F108" s="1">
        <v>0</v>
      </c>
      <c r="G108" s="2">
        <f t="shared" si="0"/>
        <v>4941.9876000000004</v>
      </c>
      <c r="H108" s="2">
        <f t="shared" si="1"/>
        <v>9.9999999998544808E-2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12999</v>
      </c>
      <c r="D113" s="1">
        <f>'PR-RAS'!E117</f>
        <v>16593.900000000001</v>
      </c>
      <c r="E113" s="1">
        <v>0</v>
      </c>
      <c r="F113" s="1">
        <v>0</v>
      </c>
      <c r="G113" s="2">
        <f t="shared" si="0"/>
        <v>5172.9216000000006</v>
      </c>
      <c r="H113" s="2">
        <f t="shared" si="1"/>
        <v>9.9999999998544808E-2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13702.77</v>
      </c>
      <c r="E120" s="1">
        <v>0</v>
      </c>
      <c r="F120" s="1">
        <v>0</v>
      </c>
      <c r="G120" s="2">
        <f t="shared" si="0"/>
        <v>3261.2592599999998</v>
      </c>
      <c r="H120" s="2">
        <f t="shared" si="1"/>
        <v>0.22999999999956344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13702.77</v>
      </c>
      <c r="E121" s="1">
        <v>0</v>
      </c>
      <c r="F121" s="1">
        <v>0</v>
      </c>
      <c r="G121" s="2">
        <f t="shared" si="0"/>
        <v>3288.6648</v>
      </c>
      <c r="H121" s="2">
        <f t="shared" si="1"/>
        <v>0.22999999999956344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1212</v>
      </c>
      <c r="E122" s="1">
        <v>0</v>
      </c>
      <c r="F122" s="1">
        <v>0</v>
      </c>
      <c r="G122" s="2">
        <f t="shared" si="0"/>
        <v>293.30399999999997</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12490.77</v>
      </c>
      <c r="E123" s="1">
        <v>0</v>
      </c>
      <c r="F123" s="1">
        <v>0</v>
      </c>
      <c r="G123" s="2">
        <f t="shared" si="0"/>
        <v>3047.7478799999999</v>
      </c>
      <c r="H123" s="2">
        <f t="shared" si="1"/>
        <v>0.22999999999956344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4023172</v>
      </c>
      <c r="D129" s="1">
        <f>'PR-RAS'!E133</f>
        <v>4903438.17</v>
      </c>
      <c r="E129" s="1">
        <v>0</v>
      </c>
      <c r="F129" s="1">
        <v>0</v>
      </c>
      <c r="G129" s="2">
        <f t="shared" si="0"/>
        <v>1770246.1875199999</v>
      </c>
      <c r="H129" s="2">
        <f t="shared" si="1"/>
        <v>0.16999999992549419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4023172</v>
      </c>
      <c r="D130" s="1">
        <f>'PR-RAS'!E134</f>
        <v>4903438.17</v>
      </c>
      <c r="E130" s="1">
        <v>0</v>
      </c>
      <c r="F130" s="1">
        <v>0</v>
      </c>
      <c r="G130" s="2">
        <f t="shared" si="0"/>
        <v>1784076.2358600001</v>
      </c>
      <c r="H130" s="2">
        <f t="shared" si="1"/>
        <v>0.16999999992549419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4023172</v>
      </c>
      <c r="D131" s="1">
        <f>'PR-RAS'!E135</f>
        <v>4903438.17</v>
      </c>
      <c r="E131" s="1">
        <v>0</v>
      </c>
      <c r="F131" s="1">
        <v>0</v>
      </c>
      <c r="G131" s="2">
        <f t="shared" si="0"/>
        <v>1797906.2842000001</v>
      </c>
      <c r="H131" s="2">
        <f t="shared" si="1"/>
        <v>0.16999999992549419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3982359</v>
      </c>
      <c r="D147" s="1">
        <f>'PR-RAS'!E151</f>
        <v>4770731.7299999995</v>
      </c>
      <c r="E147" s="1">
        <v>0</v>
      </c>
      <c r="F147" s="1">
        <v>0</v>
      </c>
      <c r="G147" s="2">
        <f t="shared" si="0"/>
        <v>1974478.0791599997</v>
      </c>
      <c r="H147" s="2">
        <f t="shared" si="1"/>
        <v>0.27000000048428774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3418181</v>
      </c>
      <c r="D148" s="1">
        <f>'PR-RAS'!E152</f>
        <v>3899350.5599999996</v>
      </c>
      <c r="E148" s="1">
        <v>0</v>
      </c>
      <c r="F148" s="1">
        <v>0</v>
      </c>
      <c r="G148" s="2">
        <f t="shared" si="0"/>
        <v>1648881.6716399998</v>
      </c>
      <c r="H148" s="2">
        <f t="shared" si="1"/>
        <v>0.44000000040978193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2660701</v>
      </c>
      <c r="D149" s="1">
        <f>'PR-RAS'!E153</f>
        <v>3011656.05</v>
      </c>
      <c r="E149" s="1">
        <v>0</v>
      </c>
      <c r="F149" s="1">
        <v>0</v>
      </c>
      <c r="G149" s="2">
        <f t="shared" si="0"/>
        <v>1285233.9387999999</v>
      </c>
      <c r="H149" s="2">
        <f t="shared" si="1"/>
        <v>4.9999999813735485E-2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2526602</v>
      </c>
      <c r="D150" s="1">
        <f>'PR-RAS'!E154</f>
        <v>2787907.47</v>
      </c>
      <c r="E150" s="1">
        <v>0</v>
      </c>
      <c r="F150" s="1">
        <v>0</v>
      </c>
      <c r="G150" s="2">
        <f t="shared" si="0"/>
        <v>1207260.1240600001</v>
      </c>
      <c r="H150" s="2">
        <f t="shared" si="1"/>
        <v>0.47000000020489097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134099</v>
      </c>
      <c r="D152" s="1">
        <f>'PR-RAS'!E156</f>
        <v>220370.24</v>
      </c>
      <c r="E152" s="1">
        <v>0</v>
      </c>
      <c r="F152" s="1">
        <v>0</v>
      </c>
      <c r="G152" s="2">
        <f t="shared" si="0"/>
        <v>86800.761480000001</v>
      </c>
      <c r="H152" s="2">
        <f t="shared" si="1"/>
        <v>0.23999999999068677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3378.34</v>
      </c>
      <c r="E153" s="1">
        <v>0</v>
      </c>
      <c r="F153" s="1">
        <v>0</v>
      </c>
      <c r="G153" s="2">
        <f t="shared" si="0"/>
        <v>1027.0153600000001</v>
      </c>
      <c r="H153" s="2">
        <f t="shared" si="1"/>
        <v>0.34000000000014552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29306</v>
      </c>
      <c r="D154" s="1">
        <f>'PR-RAS'!E158</f>
        <v>61738.61</v>
      </c>
      <c r="E154" s="1">
        <v>0</v>
      </c>
      <c r="F154" s="1">
        <v>0</v>
      </c>
      <c r="G154" s="2">
        <f t="shared" si="0"/>
        <v>23375.83266</v>
      </c>
      <c r="H154" s="2">
        <f t="shared" si="1"/>
        <v>0.38999999999941792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728174</v>
      </c>
      <c r="D155" s="1">
        <f>'PR-RAS'!E159</f>
        <v>825955.9</v>
      </c>
      <c r="E155" s="1">
        <v>0</v>
      </c>
      <c r="F155" s="1">
        <v>0</v>
      </c>
      <c r="G155" s="2">
        <f t="shared" si="0"/>
        <v>366533.21319999994</v>
      </c>
      <c r="H155" s="2">
        <f t="shared" si="1"/>
        <v>9.9999999976716936E-2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289158</v>
      </c>
      <c r="D156" s="1">
        <f>'PR-RAS'!E160</f>
        <v>329032.65000000002</v>
      </c>
      <c r="E156" s="1">
        <v>0</v>
      </c>
      <c r="F156" s="1">
        <v>0</v>
      </c>
      <c r="G156" s="2">
        <f t="shared" si="0"/>
        <v>146819.6115</v>
      </c>
      <c r="H156" s="2">
        <f t="shared" si="1"/>
        <v>0.34999999997671694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439016</v>
      </c>
      <c r="D157" s="1">
        <f>'PR-RAS'!E161</f>
        <v>496923.25</v>
      </c>
      <c r="E157" s="1">
        <v>0</v>
      </c>
      <c r="F157" s="1">
        <v>0</v>
      </c>
      <c r="G157" s="2">
        <f t="shared" si="0"/>
        <v>223526.55</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563101</v>
      </c>
      <c r="D159" s="1">
        <f>'PR-RAS'!E163</f>
        <v>870376.29000000027</v>
      </c>
      <c r="E159" s="1">
        <v>0</v>
      </c>
      <c r="F159" s="1">
        <v>0</v>
      </c>
      <c r="G159" s="2">
        <f t="shared" si="0"/>
        <v>364008.86564000009</v>
      </c>
      <c r="H159" s="2">
        <f t="shared" si="1"/>
        <v>0.29000000027008355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97179</v>
      </c>
      <c r="D160" s="1">
        <f>'PR-RAS'!E164</f>
        <v>90505.57</v>
      </c>
      <c r="E160" s="1">
        <v>0</v>
      </c>
      <c r="F160" s="1">
        <v>0</v>
      </c>
      <c r="G160" s="2">
        <f t="shared" si="0"/>
        <v>44232.232260000004</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2378</v>
      </c>
      <c r="D161" s="1">
        <f>'PR-RAS'!E165</f>
        <v>4755</v>
      </c>
      <c r="E161" s="1">
        <v>0</v>
      </c>
      <c r="F161" s="1">
        <v>0</v>
      </c>
      <c r="G161" s="2">
        <f t="shared" si="0"/>
        <v>1902.08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93901</v>
      </c>
      <c r="D162" s="1">
        <f>'PR-RAS'!E166</f>
        <v>85750.57</v>
      </c>
      <c r="E162" s="1">
        <v>0</v>
      </c>
      <c r="F162" s="1">
        <v>0</v>
      </c>
      <c r="G162" s="2">
        <f t="shared" si="0"/>
        <v>42729.744540000007</v>
      </c>
      <c r="H162" s="2">
        <f t="shared" si="1"/>
        <v>0.42999999999301508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900</v>
      </c>
      <c r="D163" s="1">
        <f>'PR-RAS'!E167</f>
        <v>0</v>
      </c>
      <c r="E163" s="1">
        <v>0</v>
      </c>
      <c r="F163" s="1">
        <v>0</v>
      </c>
      <c r="G163" s="2">
        <f t="shared" si="0"/>
        <v>145.80000000000001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319417</v>
      </c>
      <c r="D165" s="1">
        <f>'PR-RAS'!E169</f>
        <v>601595.92000000016</v>
      </c>
      <c r="E165" s="1">
        <v>0</v>
      </c>
      <c r="F165" s="1">
        <v>0</v>
      </c>
      <c r="G165" s="2">
        <f t="shared" si="0"/>
        <v>249707.84976000007</v>
      </c>
      <c r="H165" s="2">
        <f t="shared" si="1"/>
        <v>7.9999999841675162E-2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14405</v>
      </c>
      <c r="D166" s="1">
        <f>'PR-RAS'!E170</f>
        <v>27657.279999999999</v>
      </c>
      <c r="E166" s="1">
        <v>0</v>
      </c>
      <c r="F166" s="1">
        <v>0</v>
      </c>
      <c r="G166" s="2">
        <f t="shared" si="0"/>
        <v>11503.7274</v>
      </c>
      <c r="H166" s="2">
        <f t="shared" si="1"/>
        <v>0.27999999999883585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178043</v>
      </c>
      <c r="D167" s="1">
        <f>'PR-RAS'!E171</f>
        <v>245371.75</v>
      </c>
      <c r="E167" s="1">
        <v>0</v>
      </c>
      <c r="F167" s="1">
        <v>0</v>
      </c>
      <c r="G167" s="2">
        <f t="shared" si="0"/>
        <v>111018.55900000001</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107781</v>
      </c>
      <c r="D168" s="1">
        <f>'PR-RAS'!E172</f>
        <v>240071.64</v>
      </c>
      <c r="E168" s="1">
        <v>0</v>
      </c>
      <c r="F168" s="1">
        <v>0</v>
      </c>
      <c r="G168" s="2">
        <f t="shared" si="0"/>
        <v>98183.354760000017</v>
      </c>
      <c r="H168" s="2">
        <f t="shared" si="1"/>
        <v>0.35999999998603016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13542</v>
      </c>
      <c r="D169" s="1">
        <f>'PR-RAS'!E173</f>
        <v>66490.3</v>
      </c>
      <c r="E169" s="1">
        <v>0</v>
      </c>
      <c r="F169" s="1">
        <v>0</v>
      </c>
      <c r="G169" s="2">
        <f t="shared" si="0"/>
        <v>24615.796800000004</v>
      </c>
      <c r="H169" s="2">
        <f t="shared" si="1"/>
        <v>0.30000000000291038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5646</v>
      </c>
      <c r="D170" s="1">
        <f>'PR-RAS'!E174</f>
        <v>18588.05</v>
      </c>
      <c r="E170" s="1">
        <v>0</v>
      </c>
      <c r="F170" s="1">
        <v>0</v>
      </c>
      <c r="G170" s="2">
        <f t="shared" si="0"/>
        <v>7236.9349000000002</v>
      </c>
      <c r="H170" s="2">
        <f t="shared" si="1"/>
        <v>4.9999999999272404E-2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3416.9</v>
      </c>
      <c r="E172" s="1">
        <v>0</v>
      </c>
      <c r="F172" s="1">
        <v>0</v>
      </c>
      <c r="G172" s="2">
        <f t="shared" si="0"/>
        <v>1168.5798000000002</v>
      </c>
      <c r="H172" s="2">
        <f t="shared" si="1"/>
        <v>9.9999999999909051E-2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109073</v>
      </c>
      <c r="D173" s="1">
        <f>'PR-RAS'!E177</f>
        <v>142184.79</v>
      </c>
      <c r="E173" s="1">
        <v>0</v>
      </c>
      <c r="F173" s="1">
        <v>0</v>
      </c>
      <c r="G173" s="2">
        <f t="shared" si="0"/>
        <v>67672.123760000002</v>
      </c>
      <c r="H173" s="2">
        <f t="shared" si="1"/>
        <v>0.20999999999185093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13183</v>
      </c>
      <c r="D174" s="1">
        <f>'PR-RAS'!E178</f>
        <v>12692.26</v>
      </c>
      <c r="E174" s="1">
        <v>0</v>
      </c>
      <c r="F174" s="1">
        <v>0</v>
      </c>
      <c r="G174" s="2">
        <f t="shared" si="0"/>
        <v>6672.1809600000006</v>
      </c>
      <c r="H174" s="2">
        <f t="shared" si="1"/>
        <v>0.26000000000021828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8461</v>
      </c>
      <c r="D175" s="1">
        <f>'PR-RAS'!E179</f>
        <v>35083.31</v>
      </c>
      <c r="E175" s="1">
        <v>0</v>
      </c>
      <c r="F175" s="1">
        <v>0</v>
      </c>
      <c r="G175" s="2">
        <f t="shared" si="0"/>
        <v>13681.205879999998</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3726</v>
      </c>
      <c r="E176" s="1">
        <v>0</v>
      </c>
      <c r="F176" s="1">
        <v>0</v>
      </c>
      <c r="G176" s="2">
        <f t="shared" si="0"/>
        <v>1304.0999999999999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52160</v>
      </c>
      <c r="D177" s="1">
        <f>'PR-RAS'!E181</f>
        <v>67535.149999999994</v>
      </c>
      <c r="E177" s="1">
        <v>0</v>
      </c>
      <c r="F177" s="1">
        <v>0</v>
      </c>
      <c r="G177" s="2">
        <f t="shared" si="0"/>
        <v>32952.532799999994</v>
      </c>
      <c r="H177" s="2">
        <f t="shared" si="1"/>
        <v>0.14999999999417923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9712</v>
      </c>
      <c r="D179" s="1">
        <f>'PR-RAS'!E183</f>
        <v>8429.25</v>
      </c>
      <c r="E179" s="1">
        <v>0</v>
      </c>
      <c r="F179" s="1">
        <v>0</v>
      </c>
      <c r="G179" s="2">
        <f t="shared" si="0"/>
        <v>4729.549</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22419</v>
      </c>
      <c r="D180" s="1">
        <f>'PR-RAS'!E184</f>
        <v>13230.78</v>
      </c>
      <c r="E180" s="1">
        <v>0</v>
      </c>
      <c r="F180" s="1">
        <v>0</v>
      </c>
      <c r="G180" s="2">
        <f t="shared" si="0"/>
        <v>8749.6202399999984</v>
      </c>
      <c r="H180" s="2">
        <f t="shared" si="1"/>
        <v>0.21999999999934516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v>
      </c>
      <c r="D181" s="1">
        <f>'PR-RAS'!E185</f>
        <v>25</v>
      </c>
      <c r="E181" s="1">
        <v>0</v>
      </c>
      <c r="F181" s="1">
        <v>0</v>
      </c>
      <c r="G181" s="2">
        <f t="shared" si="0"/>
        <v>13.5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3113</v>
      </c>
      <c r="D182" s="1">
        <f>'PR-RAS'!E186</f>
        <v>1463.04</v>
      </c>
      <c r="E182" s="1">
        <v>0</v>
      </c>
      <c r="F182" s="1">
        <v>0</v>
      </c>
      <c r="G182" s="2">
        <f t="shared" si="0"/>
        <v>1093.07348</v>
      </c>
      <c r="H182" s="2">
        <f t="shared" si="1"/>
        <v>3.999999999996362E-2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37432</v>
      </c>
      <c r="D184" s="1">
        <f>'PR-RAS'!E188</f>
        <v>36090.01</v>
      </c>
      <c r="E184" s="1">
        <v>0</v>
      </c>
      <c r="F184" s="1">
        <v>0</v>
      </c>
      <c r="G184" s="2">
        <f t="shared" si="0"/>
        <v>20058.999660000001</v>
      </c>
      <c r="H184" s="2">
        <f t="shared" si="1"/>
        <v>1.0000000002037268E-2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31480</v>
      </c>
      <c r="D185" s="1">
        <f>'PR-RAS'!E189</f>
        <v>34473.33</v>
      </c>
      <c r="E185" s="1">
        <v>0</v>
      </c>
      <c r="F185" s="1">
        <v>0</v>
      </c>
      <c r="G185" s="2">
        <f t="shared" si="0"/>
        <v>18478.505440000001</v>
      </c>
      <c r="H185" s="2">
        <f t="shared" si="1"/>
        <v>0.33000000000174623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597</v>
      </c>
      <c r="D186" s="1">
        <f>'PR-RAS'!E190</f>
        <v>1191.68</v>
      </c>
      <c r="E186" s="1">
        <v>0</v>
      </c>
      <c r="F186" s="1">
        <v>0</v>
      </c>
      <c r="G186" s="2">
        <f t="shared" si="0"/>
        <v>551.36660000000006</v>
      </c>
      <c r="H186" s="2">
        <f t="shared" si="1"/>
        <v>0.31999999999993634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2550</v>
      </c>
      <c r="D189" s="1">
        <f>'PR-RAS'!E193</f>
        <v>0</v>
      </c>
      <c r="E189" s="1">
        <v>0</v>
      </c>
      <c r="F189" s="1">
        <v>0</v>
      </c>
      <c r="G189" s="2">
        <f t="shared" si="0"/>
        <v>479.4</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2805</v>
      </c>
      <c r="D191" s="1">
        <f>'PR-RAS'!E195</f>
        <v>425</v>
      </c>
      <c r="E191" s="1">
        <v>0</v>
      </c>
      <c r="F191" s="1">
        <v>0</v>
      </c>
      <c r="G191" s="2">
        <f t="shared" si="0"/>
        <v>694.45</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1077</v>
      </c>
      <c r="D192" s="1">
        <f>'PR-RAS'!E196</f>
        <v>1004.88</v>
      </c>
      <c r="E192" s="1">
        <v>0</v>
      </c>
      <c r="F192" s="1">
        <v>0</v>
      </c>
      <c r="G192" s="2">
        <f t="shared" si="0"/>
        <v>589.57116000000008</v>
      </c>
      <c r="H192" s="2">
        <f t="shared" si="1"/>
        <v>0.12000000000000455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1077</v>
      </c>
      <c r="D206" s="1">
        <f>'PR-RAS'!E210</f>
        <v>1004.88</v>
      </c>
      <c r="E206" s="1">
        <v>0</v>
      </c>
      <c r="F206" s="1">
        <v>0</v>
      </c>
      <c r="G206" s="2">
        <f t="shared" si="0"/>
        <v>632.78579999999999</v>
      </c>
      <c r="H206" s="2">
        <f t="shared" si="1"/>
        <v>0.12000000000000455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1077</v>
      </c>
      <c r="D207" s="1">
        <f>'PR-RAS'!E211</f>
        <v>1004.88</v>
      </c>
      <c r="E207" s="1">
        <v>0</v>
      </c>
      <c r="F207" s="1">
        <v>0</v>
      </c>
      <c r="G207" s="2">
        <f t="shared" si="0"/>
        <v>635.87256000000002</v>
      </c>
      <c r="H207" s="2">
        <f t="shared" si="1"/>
        <v>0.12000000000000455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3982359</v>
      </c>
      <c r="D285" s="1">
        <f>'PR-RAS'!E289</f>
        <v>4770731.7299999995</v>
      </c>
      <c r="E285" s="1">
        <v>0</v>
      </c>
      <c r="F285" s="1">
        <v>0</v>
      </c>
      <c r="G285" s="2">
        <f t="shared" si="0"/>
        <v>3840765.5786399995</v>
      </c>
      <c r="H285" s="2">
        <f t="shared" si="1"/>
        <v>0.27000000048428774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53812</v>
      </c>
      <c r="D286" s="1">
        <f>'PR-RAS'!E290</f>
        <v>163003.11000000034</v>
      </c>
      <c r="E286" s="1">
        <v>0</v>
      </c>
      <c r="F286" s="1">
        <v>0</v>
      </c>
      <c r="G286" s="2">
        <f t="shared" si="0"/>
        <v>108248.19270000019</v>
      </c>
      <c r="H286" s="2">
        <f t="shared" si="1"/>
        <v>0.11000000033527613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132728</v>
      </c>
      <c r="D289" s="1">
        <f>'PR-RAS'!E293</f>
        <v>369408.99</v>
      </c>
      <c r="E289" s="1">
        <v>0</v>
      </c>
      <c r="F289" s="1">
        <v>0</v>
      </c>
      <c r="G289" s="2">
        <f t="shared" si="0"/>
        <v>251005.24223999996</v>
      </c>
      <c r="H289" s="2">
        <f t="shared" si="1"/>
        <v>1.0000000009313226E-2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1737</v>
      </c>
      <c r="D290" s="1">
        <f>'PR-RAS'!E294</f>
        <v>6233.64</v>
      </c>
      <c r="E290" s="1">
        <v>0</v>
      </c>
      <c r="F290" s="1">
        <v>0</v>
      </c>
      <c r="G290" s="2">
        <f t="shared" si="0"/>
        <v>4105.0369199999996</v>
      </c>
      <c r="H290" s="2">
        <f t="shared" si="1"/>
        <v>0.35999999999967258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1737</v>
      </c>
      <c r="D291" s="1">
        <f>'PR-RAS'!E295</f>
        <v>6233.64</v>
      </c>
      <c r="E291" s="1">
        <v>0</v>
      </c>
      <c r="F291" s="1">
        <v>0</v>
      </c>
      <c r="G291" s="2">
        <f t="shared" si="0"/>
        <v>4119.2411999999995</v>
      </c>
      <c r="H291" s="2">
        <f t="shared" si="1"/>
        <v>0.35999999999967258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4587</v>
      </c>
      <c r="D345" s="1">
        <f>'PR-RAS'!E350</f>
        <v>10797.95</v>
      </c>
      <c r="E345" s="1">
        <v>0</v>
      </c>
      <c r="F345" s="1">
        <v>0</v>
      </c>
      <c r="G345" s="2">
        <f t="shared" si="0"/>
        <v>9006.9176000000007</v>
      </c>
      <c r="H345" s="2">
        <f t="shared" si="1"/>
        <v>4.9999999999272404E-2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4587</v>
      </c>
      <c r="D358" s="1">
        <f>'PR-RAS'!E363</f>
        <v>10797.95</v>
      </c>
      <c r="E358" s="1">
        <v>0</v>
      </c>
      <c r="F358" s="1">
        <v>0</v>
      </c>
      <c r="G358" s="2">
        <f t="shared" si="0"/>
        <v>9347.2952999999998</v>
      </c>
      <c r="H358" s="2">
        <f t="shared" si="1"/>
        <v>4.9999999999272404E-2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4587</v>
      </c>
      <c r="D364" s="1">
        <f>'PR-RAS'!E369</f>
        <v>10797.95</v>
      </c>
      <c r="E364" s="1">
        <v>0</v>
      </c>
      <c r="F364" s="1">
        <v>0</v>
      </c>
      <c r="G364" s="2">
        <f t="shared" si="0"/>
        <v>9504.3927000000003</v>
      </c>
      <c r="H364" s="2">
        <f t="shared" si="1"/>
        <v>4.9999999999272404E-2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850</v>
      </c>
      <c r="D365" s="1">
        <f>'PR-RAS'!E370</f>
        <v>1250</v>
      </c>
      <c r="E365" s="1">
        <v>0</v>
      </c>
      <c r="F365" s="1">
        <v>0</v>
      </c>
      <c r="G365" s="2">
        <f t="shared" si="0"/>
        <v>1219.3999999999999</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2537</v>
      </c>
      <c r="D366" s="1">
        <f>'PR-RAS'!E371</f>
        <v>2865.45</v>
      </c>
      <c r="E366" s="1">
        <v>0</v>
      </c>
      <c r="F366" s="1">
        <v>0</v>
      </c>
      <c r="G366" s="2">
        <f t="shared" si="0"/>
        <v>3017.7835</v>
      </c>
      <c r="H366" s="2">
        <f t="shared" si="1"/>
        <v>0.4499999999998181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6682.5</v>
      </c>
      <c r="E367" s="1">
        <v>0</v>
      </c>
      <c r="F367" s="1">
        <v>0</v>
      </c>
      <c r="G367" s="2">
        <f t="shared" si="0"/>
        <v>4891.59</v>
      </c>
      <c r="H367" s="2">
        <f t="shared" si="1"/>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1200</v>
      </c>
      <c r="D370" s="1">
        <f>'PR-RAS'!E375</f>
        <v>0</v>
      </c>
      <c r="E370" s="1">
        <v>0</v>
      </c>
      <c r="F370" s="1">
        <v>0</v>
      </c>
      <c r="G370" s="2">
        <f t="shared" si="0"/>
        <v>442.8</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4587</v>
      </c>
      <c r="D403" s="1">
        <f>'PR-RAS'!E408</f>
        <v>10797.95</v>
      </c>
      <c r="E403" s="1">
        <v>0</v>
      </c>
      <c r="F403" s="1">
        <v>0</v>
      </c>
      <c r="G403" s="2">
        <f t="shared" si="0"/>
        <v>10525.525800000001</v>
      </c>
      <c r="H403" s="2">
        <f t="shared" si="1"/>
        <v>4.9999999999272404E-2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4036171</v>
      </c>
      <c r="D407" s="1">
        <f>'PR-RAS'!E412</f>
        <v>4933734.84</v>
      </c>
      <c r="E407" s="1">
        <v>0</v>
      </c>
      <c r="F407" s="1">
        <v>0</v>
      </c>
      <c r="G407" s="2">
        <f t="shared" si="0"/>
        <v>5644878.1160800001</v>
      </c>
      <c r="H407" s="2">
        <f t="shared" si="1"/>
        <v>0.16000000014901161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3986946</v>
      </c>
      <c r="D408" s="1">
        <f>'PR-RAS'!E413</f>
        <v>4781529.68</v>
      </c>
      <c r="E408" s="1">
        <v>0</v>
      </c>
      <c r="F408" s="1">
        <v>0</v>
      </c>
      <c r="G408" s="2">
        <f t="shared" si="0"/>
        <v>5514852.1815199992</v>
      </c>
      <c r="H408" s="2">
        <f t="shared" si="1"/>
        <v>0.32000000029802322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49225</v>
      </c>
      <c r="D409" s="1">
        <f>'PR-RAS'!E414</f>
        <v>152205.16000000015</v>
      </c>
      <c r="E409" s="1">
        <v>0</v>
      </c>
      <c r="F409" s="1">
        <v>0</v>
      </c>
      <c r="G409" s="2">
        <f t="shared" si="0"/>
        <v>144283.21056000012</v>
      </c>
      <c r="H409" s="2">
        <f t="shared" si="1"/>
        <v>0.16000000014901161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132728</v>
      </c>
      <c r="D412" s="1">
        <f>'PR-RAS'!E417</f>
        <v>369408.99</v>
      </c>
      <c r="E412" s="1">
        <v>0</v>
      </c>
      <c r="F412" s="1">
        <v>0</v>
      </c>
      <c r="G412" s="2">
        <f t="shared" si="0"/>
        <v>358205.39778</v>
      </c>
      <c r="H412" s="2">
        <f t="shared" si="1"/>
        <v>1.0000000009313226E-2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1737</v>
      </c>
      <c r="D413" s="1">
        <f>'PR-RAS'!E418</f>
        <v>6233.64</v>
      </c>
      <c r="E413" s="1">
        <v>0</v>
      </c>
      <c r="F413" s="1">
        <v>0</v>
      </c>
      <c r="G413" s="2">
        <f t="shared" si="0"/>
        <v>5852.1633599999996</v>
      </c>
      <c r="H413" s="2">
        <f t="shared" si="1"/>
        <v>0.35999999999967258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4036171</v>
      </c>
      <c r="D633" s="1">
        <f>'PR-RAS'!E639</f>
        <v>4933734.84</v>
      </c>
      <c r="E633" s="1">
        <v>0</v>
      </c>
      <c r="F633" s="1">
        <v>0</v>
      </c>
      <c r="G633" s="2">
        <f t="shared" si="0"/>
        <v>8787100.9097600002</v>
      </c>
      <c r="H633" s="2">
        <f t="shared" si="1"/>
        <v>0.16000000014901161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3986946</v>
      </c>
      <c r="D634" s="1">
        <f>'PR-RAS'!E640</f>
        <v>4781529.68</v>
      </c>
      <c r="E634" s="1">
        <v>0</v>
      </c>
      <c r="F634" s="1">
        <v>0</v>
      </c>
      <c r="G634" s="2">
        <f t="shared" si="0"/>
        <v>8577153.3928800002</v>
      </c>
      <c r="H634" s="2">
        <f t="shared" si="1"/>
        <v>0.32000000029802322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49225</v>
      </c>
      <c r="D635" s="1">
        <f>'PR-RAS'!E641</f>
        <v>152205.16000000015</v>
      </c>
      <c r="E635" s="1">
        <v>0</v>
      </c>
      <c r="F635" s="1">
        <v>0</v>
      </c>
      <c r="G635" s="2">
        <f t="shared" si="0"/>
        <v>224204.7928800002</v>
      </c>
      <c r="H635" s="2">
        <f t="shared" si="1"/>
        <v>0.16000000014901161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132728</v>
      </c>
      <c r="D638" s="1">
        <f>'PR-RAS'!E644</f>
        <v>369408.99</v>
      </c>
      <c r="E638" s="1">
        <v>0</v>
      </c>
      <c r="F638" s="1">
        <v>0</v>
      </c>
      <c r="G638" s="2">
        <f t="shared" si="0"/>
        <v>555174.78925999999</v>
      </c>
      <c r="H638" s="2">
        <f t="shared" si="1"/>
        <v>1.0000000009313226E-2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83503</v>
      </c>
      <c r="D640" s="1">
        <f>'PR-RAS'!E646</f>
        <v>217203.82999999984</v>
      </c>
      <c r="E640" s="1">
        <v>0</v>
      </c>
      <c r="F640" s="1">
        <v>0</v>
      </c>
      <c r="G640" s="2">
        <f t="shared" si="0"/>
        <v>330944.91173999978</v>
      </c>
      <c r="H640" s="2">
        <f t="shared" si="1"/>
        <v>0.17000000015832484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1182630</v>
      </c>
      <c r="D641" s="1">
        <f>'PR-RAS'!E647</f>
        <v>1335541.57</v>
      </c>
      <c r="E641" s="1">
        <v>0</v>
      </c>
      <c r="F641" s="1">
        <v>0</v>
      </c>
      <c r="G641" s="2">
        <f t="shared" si="0"/>
        <v>2466376.4096000004</v>
      </c>
      <c r="H641" s="2">
        <f t="shared" si="1"/>
        <v>0.42999999993480742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19579</v>
      </c>
      <c r="D642" s="1">
        <f>'PR-RAS'!E649</f>
        <v>9988.9599999999991</v>
      </c>
      <c r="E642" s="1">
        <v>0</v>
      </c>
      <c r="F642" s="1">
        <v>0</v>
      </c>
      <c r="G642" s="2">
        <f t="shared" si="0"/>
        <v>25355.985720000001</v>
      </c>
      <c r="H642" s="2">
        <f t="shared" si="1"/>
        <v>4.0000000000873115E-2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4121832</v>
      </c>
      <c r="D643" s="1">
        <f>'PR-RAS'!E650</f>
        <v>5005720.71</v>
      </c>
      <c r="E643" s="1">
        <v>0</v>
      </c>
      <c r="F643" s="1">
        <v>0</v>
      </c>
      <c r="G643" s="2">
        <f t="shared" si="0"/>
        <v>9073561.5356399994</v>
      </c>
      <c r="H643" s="2">
        <f t="shared" si="1"/>
        <v>0.2900000000372529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4116954</v>
      </c>
      <c r="D644" s="1">
        <f>'PR-RAS'!E651</f>
        <v>5005857.34</v>
      </c>
      <c r="E644" s="1">
        <v>0</v>
      </c>
      <c r="F644" s="1">
        <v>0</v>
      </c>
      <c r="G644" s="2">
        <f t="shared" si="0"/>
        <v>9084733.9612399992</v>
      </c>
      <c r="H644" s="2">
        <f t="shared" si="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24457</v>
      </c>
      <c r="D645" s="1">
        <f>'PR-RAS'!E652</f>
        <v>9852.3300000000745</v>
      </c>
      <c r="E645" s="1">
        <v>0</v>
      </c>
      <c r="F645" s="1">
        <v>0</v>
      </c>
      <c r="G645" s="2">
        <f t="shared" si="0"/>
        <v>28440.109040000098</v>
      </c>
      <c r="H645" s="2">
        <f t="shared" si="1"/>
        <v>0.33000000007450581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80</v>
      </c>
      <c r="D647" s="1">
        <f>'PR-RAS'!E654</f>
        <v>82</v>
      </c>
      <c r="E647" s="1">
        <v>0</v>
      </c>
      <c r="F647" s="1">
        <v>0</v>
      </c>
      <c r="G647" s="2">
        <f t="shared" si="0"/>
        <v>157.624</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80</v>
      </c>
      <c r="D649" s="1">
        <f>'PR-RAS'!E656</f>
        <v>85</v>
      </c>
      <c r="E649" s="1">
        <v>0</v>
      </c>
      <c r="F649" s="1">
        <v>0</v>
      </c>
      <c r="G649" s="2">
        <f t="shared" si="0"/>
        <v>162</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0"/>
        <v>0</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12999</v>
      </c>
      <c r="D703" s="1">
        <f>'PR-RAS'!E710</f>
        <v>16593.900000000001</v>
      </c>
      <c r="E703" s="1">
        <v>0</v>
      </c>
      <c r="F703" s="1">
        <v>0</v>
      </c>
      <c r="G703" s="2">
        <f t="shared" si="0"/>
        <v>32423.133600000001</v>
      </c>
      <c r="H703" s="2">
        <f t="shared" si="1"/>
        <v>9.9999999998544808E-2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41003.01</v>
      </c>
      <c r="E709" s="1">
        <v>0</v>
      </c>
      <c r="F709" s="1">
        <v>0</v>
      </c>
      <c r="G709" s="2">
        <f t="shared" si="0"/>
        <v>58060.262159999998</v>
      </c>
      <c r="H709" s="2">
        <f t="shared" si="1"/>
        <v>1.0000000002037268E-2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12772</v>
      </c>
      <c r="D710" s="1">
        <f>'PR-RAS'!E717</f>
        <v>3608.64</v>
      </c>
      <c r="E710" s="1">
        <v>0</v>
      </c>
      <c r="F710" s="1">
        <v>0</v>
      </c>
      <c r="G710" s="2">
        <f t="shared" si="0"/>
        <v>14172.399519999999</v>
      </c>
      <c r="H710" s="2">
        <f t="shared" si="1"/>
        <v>0.36000000000012733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88901</v>
      </c>
      <c r="D711" s="1">
        <f>'PR-RAS'!E718</f>
        <v>80550.570000000007</v>
      </c>
      <c r="E711" s="1">
        <v>0</v>
      </c>
      <c r="F711" s="1">
        <v>0</v>
      </c>
      <c r="G711" s="2">
        <f t="shared" si="0"/>
        <v>177501.51939999999</v>
      </c>
      <c r="H711" s="2">
        <f t="shared" si="1"/>
        <v>0.42999999999301508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22419</v>
      </c>
      <c r="D715" s="1">
        <f>'PR-RAS'!E722</f>
        <v>13230.78</v>
      </c>
      <c r="E715" s="1">
        <v>0</v>
      </c>
      <c r="F715" s="1">
        <v>0</v>
      </c>
      <c r="G715" s="2">
        <f t="shared" si="0"/>
        <v>34900.719839999998</v>
      </c>
      <c r="H715" s="2">
        <f t="shared" si="1"/>
        <v>0.21999999999934516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1969876.9</v>
      </c>
      <c r="D1480" s="6"/>
      <c r="E1480" s="6">
        <v>0</v>
      </c>
      <c r="F1480" s="6">
        <v>0</v>
      </c>
      <c r="G1480" s="7">
        <f t="shared" ref="G1480:G1580" si="25">B1480/1000*C1480</f>
        <v>1969.8769</v>
      </c>
      <c r="H1480" s="7">
        <f t="shared" ref="H1480:H1580" si="26">ABS(C1480-ROUND(C1480,0))</f>
        <v>0.10000000009313226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4809242.1500000004</v>
      </c>
      <c r="D1481" s="1">
        <v>0</v>
      </c>
      <c r="E1481" s="1">
        <v>0</v>
      </c>
      <c r="F1481" s="1">
        <v>0</v>
      </c>
      <c r="G1481" s="2">
        <f t="shared" si="25"/>
        <v>9618.4843000000001</v>
      </c>
      <c r="H1481" s="2">
        <f t="shared" si="26"/>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20963.91</v>
      </c>
      <c r="D1482" s="1">
        <v>0</v>
      </c>
      <c r="E1482" s="1">
        <v>0</v>
      </c>
      <c r="F1482" s="1">
        <v>0</v>
      </c>
      <c r="G1482" s="2">
        <f t="shared" si="25"/>
        <v>62.891730000000003</v>
      </c>
      <c r="H1482" s="2">
        <f t="shared" si="26"/>
        <v>9.0000000000145519E-2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4777480.29</v>
      </c>
      <c r="D1483" s="1">
        <v>0</v>
      </c>
      <c r="E1483" s="1">
        <v>0</v>
      </c>
      <c r="F1483" s="1">
        <v>0</v>
      </c>
      <c r="G1483" s="2">
        <f t="shared" si="25"/>
        <v>19109.921160000002</v>
      </c>
      <c r="H1483" s="2">
        <f t="shared" si="26"/>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3903555.62</v>
      </c>
      <c r="D1484" s="1">
        <v>0</v>
      </c>
      <c r="E1484" s="1">
        <v>0</v>
      </c>
      <c r="F1484" s="1">
        <v>0</v>
      </c>
      <c r="G1484" s="2">
        <f t="shared" si="25"/>
        <v>19517.7781</v>
      </c>
      <c r="H1484" s="2">
        <f t="shared" si="26"/>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872919.79</v>
      </c>
      <c r="D1485" s="1">
        <v>0</v>
      </c>
      <c r="E1485" s="1">
        <v>0</v>
      </c>
      <c r="F1485" s="1">
        <v>0</v>
      </c>
      <c r="G1485" s="2">
        <f t="shared" si="25"/>
        <v>5237.5187400000004</v>
      </c>
      <c r="H1485" s="2">
        <f t="shared" si="26"/>
        <v>0.2099999999627471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1004.88</v>
      </c>
      <c r="D1486" s="1">
        <v>0</v>
      </c>
      <c r="E1486" s="1">
        <v>0</v>
      </c>
      <c r="F1486" s="1">
        <v>0</v>
      </c>
      <c r="G1486" s="2">
        <f t="shared" si="25"/>
        <v>7.03416</v>
      </c>
      <c r="H1486" s="2">
        <f t="shared" si="26"/>
        <v>0.12000000000000455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10797.95</v>
      </c>
      <c r="D1492" s="1">
        <v>0</v>
      </c>
      <c r="E1492" s="1">
        <v>0</v>
      </c>
      <c r="F1492" s="1">
        <v>0</v>
      </c>
      <c r="G1492" s="2">
        <f t="shared" si="25"/>
        <v>140.37335000000002</v>
      </c>
      <c r="H1492" s="2">
        <f t="shared" si="26"/>
        <v>4.9999999999272404E-2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4955021.5900000008</v>
      </c>
      <c r="D1499" s="1">
        <v>0</v>
      </c>
      <c r="E1499" s="1">
        <v>0</v>
      </c>
      <c r="F1499" s="1">
        <v>0</v>
      </c>
      <c r="G1499" s="2">
        <f t="shared" si="25"/>
        <v>99100.43180000002</v>
      </c>
      <c r="H1499" s="2">
        <f t="shared" si="26"/>
        <v>0.40999999921768904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4944223.6400000006</v>
      </c>
      <c r="D1501" s="1">
        <v>0</v>
      </c>
      <c r="E1501" s="1">
        <v>0</v>
      </c>
      <c r="F1501" s="1">
        <v>0</v>
      </c>
      <c r="G1501" s="2">
        <f t="shared" si="25"/>
        <v>108772.92008000001</v>
      </c>
      <c r="H1501" s="2">
        <f t="shared" si="26"/>
        <v>0.35999999940395355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3922525.58</v>
      </c>
      <c r="D1502" s="1">
        <v>0</v>
      </c>
      <c r="E1502" s="1">
        <v>0</v>
      </c>
      <c r="F1502" s="1">
        <v>0</v>
      </c>
      <c r="G1502" s="2">
        <f t="shared" si="25"/>
        <v>90218.088340000002</v>
      </c>
      <c r="H1502" s="2">
        <f t="shared" si="26"/>
        <v>0.41999999992549419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1020161.2</v>
      </c>
      <c r="D1503" s="1">
        <v>0</v>
      </c>
      <c r="E1503" s="1">
        <v>0</v>
      </c>
      <c r="F1503" s="1">
        <v>0</v>
      </c>
      <c r="G1503" s="2">
        <f t="shared" si="25"/>
        <v>24483.8688</v>
      </c>
      <c r="H1503" s="2">
        <f t="shared" si="26"/>
        <v>0.19999999995343387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1536.86</v>
      </c>
      <c r="D1504" s="1">
        <v>0</v>
      </c>
      <c r="E1504" s="1">
        <v>0</v>
      </c>
      <c r="F1504" s="1">
        <v>0</v>
      </c>
      <c r="G1504" s="2">
        <f t="shared" si="25"/>
        <v>38.421500000000002</v>
      </c>
      <c r="H1504" s="2">
        <f t="shared" si="26"/>
        <v>0.14000000000010004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10797.95</v>
      </c>
      <c r="D1510" s="1">
        <v>0</v>
      </c>
      <c r="E1510" s="1">
        <v>0</v>
      </c>
      <c r="F1510" s="1">
        <v>0</v>
      </c>
      <c r="G1510" s="2">
        <f t="shared" si="25"/>
        <v>334.73645000000005</v>
      </c>
      <c r="H1510" s="2">
        <f t="shared" si="26"/>
        <v>4.9999999999272404E-2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1824097.46</v>
      </c>
      <c r="D1517" s="1">
        <v>0</v>
      </c>
      <c r="E1517" s="1">
        <v>0</v>
      </c>
      <c r="F1517" s="1">
        <v>0</v>
      </c>
      <c r="G1517" s="2">
        <f t="shared" si="25"/>
        <v>69315.703479999996</v>
      </c>
      <c r="H1517" s="2">
        <f t="shared" si="26"/>
        <v>0.4599999999627471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9222.2099999999991</v>
      </c>
      <c r="D1518" s="1">
        <v>0</v>
      </c>
      <c r="E1518" s="1">
        <v>0</v>
      </c>
      <c r="F1518" s="1">
        <v>0</v>
      </c>
      <c r="G1518" s="2">
        <f t="shared" si="25"/>
        <v>359.66618999999997</v>
      </c>
      <c r="H1518" s="2">
        <f t="shared" si="26"/>
        <v>0.20999999999912689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9222.2099999999991</v>
      </c>
      <c r="D1524" s="1">
        <v>0</v>
      </c>
      <c r="E1524" s="1">
        <v>0</v>
      </c>
      <c r="F1524" s="1">
        <v>0</v>
      </c>
      <c r="G1524" s="2">
        <f t="shared" si="25"/>
        <v>414.99944999999997</v>
      </c>
      <c r="H1524" s="2">
        <f t="shared" si="26"/>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9222.2099999999991</v>
      </c>
      <c r="D1530" s="1">
        <v>0</v>
      </c>
      <c r="E1530" s="1">
        <v>0</v>
      </c>
      <c r="F1530" s="1">
        <v>0</v>
      </c>
      <c r="G1530" s="2">
        <f t="shared" si="25"/>
        <v>470.33270999999991</v>
      </c>
      <c r="H1530" s="2">
        <f t="shared" si="26"/>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9222.2099999999991</v>
      </c>
      <c r="D1531" s="1">
        <v>0</v>
      </c>
      <c r="E1531" s="1">
        <v>0</v>
      </c>
      <c r="F1531" s="1">
        <v>0</v>
      </c>
      <c r="G1531" s="2">
        <f t="shared" si="25"/>
        <v>479.55491999999992</v>
      </c>
      <c r="H1531" s="2">
        <f t="shared" si="26"/>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1814875.25</v>
      </c>
      <c r="D1576" s="1">
        <v>0</v>
      </c>
      <c r="E1576" s="1">
        <v>0</v>
      </c>
      <c r="F1576" s="1">
        <v>0</v>
      </c>
      <c r="G1576" s="2">
        <f t="shared" si="25"/>
        <v>176042.89925000002</v>
      </c>
      <c r="H1576" s="2">
        <f t="shared" si="26"/>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265048.45</v>
      </c>
      <c r="D1577" s="1">
        <v>0</v>
      </c>
      <c r="E1577" s="1">
        <v>0</v>
      </c>
      <c r="F1577" s="1">
        <v>0</v>
      </c>
      <c r="G1577" s="2">
        <f t="shared" si="25"/>
        <v>25974.748100000001</v>
      </c>
      <c r="H1577" s="2">
        <f t="shared" si="26"/>
        <v>0.45000000001164153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1549826.8</v>
      </c>
      <c r="D1578" s="1">
        <v>0</v>
      </c>
      <c r="E1578" s="1">
        <v>0</v>
      </c>
      <c r="F1578" s="1">
        <v>0</v>
      </c>
      <c r="G1578" s="2">
        <f t="shared" si="25"/>
        <v>153432.85320000001</v>
      </c>
      <c r="H1578" s="2">
        <f t="shared" si="26"/>
        <v>0.19999999995343387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9" t="s">
        <v>56</v>
      </c>
      <c r="B1" s="410"/>
      <c r="C1" s="410"/>
      <c r="D1" s="4"/>
      <c r="E1" s="4"/>
      <c r="F1" s="4"/>
      <c r="G1" s="4"/>
      <c r="H1" s="4"/>
      <c r="I1" s="4"/>
      <c r="J1" s="4"/>
      <c r="K1" s="4"/>
      <c r="L1" s="4"/>
      <c r="M1" s="4"/>
      <c r="N1" s="4"/>
      <c r="O1" s="4"/>
      <c r="P1" s="4"/>
      <c r="Q1" s="4"/>
    </row>
    <row r="2" spans="1:17" ht="33" customHeight="1" x14ac:dyDescent="0.2">
      <c r="A2" s="411" t="s">
        <v>3324</v>
      </c>
      <c r="B2" s="412"/>
      <c r="C2" s="408"/>
      <c r="D2" s="4"/>
      <c r="E2" s="4"/>
      <c r="F2" s="4"/>
      <c r="G2" s="4"/>
      <c r="H2" s="4"/>
      <c r="I2" s="4"/>
      <c r="J2" s="4"/>
      <c r="K2" s="4"/>
      <c r="L2" s="4"/>
      <c r="M2" s="4"/>
      <c r="N2" s="4"/>
      <c r="O2" s="4"/>
      <c r="P2" s="4"/>
      <c r="Q2" s="4"/>
    </row>
    <row r="3" spans="1:17" ht="18.75" customHeight="1" x14ac:dyDescent="0.2">
      <c r="A3" s="50" t="s">
        <v>3325</v>
      </c>
      <c r="B3" s="413" t="s">
        <v>3326</v>
      </c>
      <c r="C3" s="408"/>
      <c r="D3" s="4"/>
      <c r="E3" s="4"/>
      <c r="F3" s="4"/>
      <c r="G3" s="4"/>
      <c r="H3" s="4"/>
      <c r="I3" s="4"/>
      <c r="J3" s="4"/>
      <c r="K3" s="4"/>
      <c r="L3" s="4"/>
      <c r="M3" s="4"/>
      <c r="N3" s="4"/>
      <c r="O3" s="4"/>
      <c r="P3" s="4"/>
      <c r="Q3" s="4"/>
    </row>
    <row r="4" spans="1:17" ht="37.5" hidden="1" customHeight="1" x14ac:dyDescent="0.2">
      <c r="A4" s="51" t="s">
        <v>3327</v>
      </c>
      <c r="B4" s="407" t="s">
        <v>3328</v>
      </c>
      <c r="C4" s="408"/>
      <c r="D4" s="4"/>
      <c r="E4" s="4"/>
      <c r="F4" s="4"/>
      <c r="G4" s="4"/>
      <c r="H4" s="4"/>
      <c r="I4" s="4"/>
      <c r="J4" s="4"/>
      <c r="K4" s="4"/>
      <c r="L4" s="4"/>
      <c r="M4" s="4"/>
      <c r="N4" s="4"/>
      <c r="O4" s="4"/>
      <c r="P4" s="4"/>
      <c r="Q4" s="4"/>
    </row>
    <row r="5" spans="1:17" ht="48" hidden="1" customHeight="1" x14ac:dyDescent="0.2">
      <c r="A5" s="51" t="s">
        <v>3327</v>
      </c>
      <c r="B5" s="407" t="s">
        <v>3329</v>
      </c>
      <c r="C5" s="408"/>
      <c r="D5" s="4"/>
      <c r="E5" s="4"/>
      <c r="F5" s="4"/>
      <c r="G5" s="4"/>
      <c r="H5" s="4"/>
      <c r="I5" s="4"/>
      <c r="J5" s="4"/>
      <c r="K5" s="4"/>
      <c r="L5" s="4"/>
      <c r="M5" s="4"/>
      <c r="N5" s="4"/>
      <c r="O5" s="4"/>
      <c r="P5" s="4"/>
      <c r="Q5" s="4"/>
    </row>
    <row r="6" spans="1:17" ht="59.25" hidden="1" customHeight="1" x14ac:dyDescent="0.2">
      <c r="A6" s="51" t="s">
        <v>3327</v>
      </c>
      <c r="B6" s="407" t="s">
        <v>3330</v>
      </c>
      <c r="C6" s="408"/>
      <c r="D6" s="4"/>
      <c r="E6" s="4"/>
      <c r="F6" s="4"/>
      <c r="G6" s="4"/>
      <c r="H6" s="4"/>
      <c r="I6" s="4"/>
      <c r="J6" s="4"/>
      <c r="K6" s="4"/>
      <c r="L6" s="4"/>
      <c r="M6" s="4"/>
      <c r="N6" s="4"/>
      <c r="O6" s="4"/>
      <c r="P6" s="4"/>
      <c r="Q6" s="4"/>
    </row>
    <row r="7" spans="1:17" ht="48" hidden="1" customHeight="1" x14ac:dyDescent="0.2">
      <c r="A7" s="51" t="s">
        <v>3331</v>
      </c>
      <c r="B7" s="407" t="s">
        <v>3332</v>
      </c>
      <c r="C7" s="408"/>
      <c r="D7" s="4"/>
      <c r="E7" s="4"/>
      <c r="F7" s="4"/>
      <c r="G7" s="4"/>
      <c r="H7" s="4"/>
      <c r="I7" s="4"/>
      <c r="J7" s="4"/>
      <c r="K7" s="4"/>
      <c r="L7" s="4"/>
      <c r="M7" s="4"/>
      <c r="N7" s="4"/>
      <c r="O7" s="4"/>
      <c r="P7" s="4"/>
      <c r="Q7" s="4"/>
    </row>
    <row r="8" spans="1:17" ht="41.25" hidden="1" customHeight="1" x14ac:dyDescent="0.2">
      <c r="A8" s="51" t="s">
        <v>3333</v>
      </c>
      <c r="B8" s="407" t="s">
        <v>3334</v>
      </c>
      <c r="C8" s="408"/>
      <c r="D8" s="4"/>
      <c r="E8" s="4"/>
      <c r="F8" s="4"/>
      <c r="G8" s="4"/>
      <c r="H8" s="4"/>
      <c r="I8" s="4"/>
      <c r="J8" s="4"/>
      <c r="K8" s="4"/>
      <c r="L8" s="4"/>
      <c r="M8" s="4"/>
      <c r="N8" s="4"/>
      <c r="O8" s="4"/>
      <c r="P8" s="4"/>
      <c r="Q8" s="4"/>
    </row>
    <row r="9" spans="1:17" ht="59.25" hidden="1" customHeight="1" x14ac:dyDescent="0.2">
      <c r="A9" s="51" t="s">
        <v>3335</v>
      </c>
      <c r="B9" s="407" t="s">
        <v>3336</v>
      </c>
      <c r="C9" s="408"/>
      <c r="D9" s="4"/>
      <c r="E9" s="4"/>
      <c r="F9" s="4"/>
      <c r="G9" s="4"/>
      <c r="H9" s="4"/>
      <c r="I9" s="4"/>
      <c r="J9" s="4"/>
      <c r="K9" s="4"/>
      <c r="L9" s="4"/>
      <c r="M9" s="4"/>
      <c r="N9" s="4"/>
      <c r="O9" s="4"/>
      <c r="P9" s="4"/>
      <c r="Q9" s="4"/>
    </row>
    <row r="10" spans="1:17" ht="61.5" hidden="1" customHeight="1" x14ac:dyDescent="0.2">
      <c r="A10" s="51" t="s">
        <v>3335</v>
      </c>
      <c r="B10" s="407" t="s">
        <v>3337</v>
      </c>
      <c r="C10" s="408"/>
      <c r="D10" s="4"/>
      <c r="E10" s="4"/>
      <c r="F10" s="4"/>
      <c r="G10" s="4"/>
      <c r="H10" s="4"/>
      <c r="I10" s="4"/>
      <c r="J10" s="4"/>
      <c r="K10" s="4"/>
      <c r="L10" s="4"/>
      <c r="M10" s="4"/>
      <c r="N10" s="4"/>
      <c r="O10" s="4"/>
      <c r="P10" s="4"/>
      <c r="Q10" s="4"/>
    </row>
    <row r="11" spans="1:17" ht="43.5" hidden="1" customHeight="1" x14ac:dyDescent="0.2">
      <c r="A11" s="51" t="s">
        <v>3335</v>
      </c>
      <c r="B11" s="407" t="s">
        <v>3338</v>
      </c>
      <c r="C11" s="408"/>
      <c r="D11" s="4"/>
      <c r="E11" s="4"/>
      <c r="F11" s="4"/>
      <c r="G11" s="4"/>
      <c r="H11" s="4"/>
      <c r="I11" s="4"/>
      <c r="J11" s="4"/>
      <c r="K11" s="4"/>
      <c r="L11" s="4"/>
      <c r="M11" s="4"/>
      <c r="N11" s="4"/>
      <c r="O11" s="4"/>
      <c r="P11" s="4"/>
      <c r="Q11" s="4"/>
    </row>
    <row r="12" spans="1:17" ht="27.75" hidden="1" customHeight="1" x14ac:dyDescent="0.2">
      <c r="A12" s="51" t="s">
        <v>3339</v>
      </c>
      <c r="B12" s="407" t="s">
        <v>3340</v>
      </c>
      <c r="C12" s="408"/>
      <c r="D12" s="4"/>
      <c r="E12" s="4"/>
      <c r="F12" s="4"/>
      <c r="G12" s="4"/>
      <c r="H12" s="4"/>
      <c r="I12" s="4"/>
      <c r="J12" s="4"/>
      <c r="K12" s="4"/>
      <c r="L12" s="4"/>
      <c r="M12" s="4"/>
      <c r="N12" s="4"/>
      <c r="O12" s="4"/>
      <c r="P12" s="4"/>
      <c r="Q12" s="4"/>
    </row>
    <row r="13" spans="1:17" ht="27.75" hidden="1" customHeight="1" x14ac:dyDescent="0.2">
      <c r="A13" s="51" t="s">
        <v>3341</v>
      </c>
      <c r="B13" s="407" t="s">
        <v>3342</v>
      </c>
      <c r="C13" s="408"/>
      <c r="D13" s="4"/>
      <c r="E13" s="4"/>
      <c r="F13" s="4"/>
      <c r="G13" s="4"/>
      <c r="H13" s="4"/>
      <c r="I13" s="4"/>
      <c r="J13" s="4"/>
      <c r="K13" s="4"/>
      <c r="L13" s="4"/>
      <c r="M13" s="4"/>
      <c r="N13" s="4"/>
      <c r="O13" s="4"/>
      <c r="P13" s="4"/>
      <c r="Q13" s="4"/>
    </row>
    <row r="14" spans="1:17" ht="45.75" hidden="1" customHeight="1" x14ac:dyDescent="0.2">
      <c r="A14" s="51" t="s">
        <v>3343</v>
      </c>
      <c r="B14" s="407" t="s">
        <v>3344</v>
      </c>
      <c r="C14" s="408"/>
      <c r="D14" s="4"/>
      <c r="E14" s="4"/>
      <c r="F14" s="4"/>
      <c r="G14" s="4"/>
      <c r="H14" s="4"/>
      <c r="I14" s="4"/>
      <c r="J14" s="4"/>
      <c r="K14" s="4"/>
      <c r="L14" s="4"/>
      <c r="M14" s="4"/>
      <c r="N14" s="4"/>
      <c r="O14" s="4"/>
      <c r="P14" s="4"/>
      <c r="Q14" s="4"/>
    </row>
    <row r="15" spans="1:17" ht="45.75" hidden="1" customHeight="1" x14ac:dyDescent="0.2">
      <c r="A15" s="51" t="s">
        <v>3345</v>
      </c>
      <c r="B15" s="407" t="s">
        <v>3346</v>
      </c>
      <c r="C15" s="408"/>
      <c r="D15" s="4"/>
      <c r="E15" s="4"/>
      <c r="F15" s="4"/>
      <c r="G15" s="4"/>
      <c r="H15" s="4"/>
      <c r="I15" s="4"/>
      <c r="J15" s="4"/>
      <c r="K15" s="4"/>
      <c r="L15" s="4"/>
      <c r="M15" s="4"/>
      <c r="N15" s="4"/>
      <c r="O15" s="4"/>
      <c r="P15" s="4"/>
      <c r="Q15" s="4"/>
    </row>
    <row r="16" spans="1:17" ht="51" hidden="1" customHeight="1" x14ac:dyDescent="0.2">
      <c r="A16" s="51" t="s">
        <v>3347</v>
      </c>
      <c r="B16" s="407" t="s">
        <v>3348</v>
      </c>
      <c r="C16" s="408"/>
      <c r="D16" s="4"/>
      <c r="E16" s="4"/>
      <c r="F16" s="4"/>
      <c r="G16" s="4"/>
      <c r="H16" s="4"/>
      <c r="I16" s="4"/>
      <c r="J16" s="4"/>
      <c r="K16" s="4"/>
      <c r="L16" s="4"/>
      <c r="M16" s="4"/>
      <c r="N16" s="4"/>
      <c r="O16" s="4"/>
      <c r="P16" s="4"/>
      <c r="Q16" s="4"/>
    </row>
    <row r="17" spans="1:17" ht="27.75" hidden="1" customHeight="1" x14ac:dyDescent="0.2">
      <c r="A17" s="51" t="s">
        <v>3349</v>
      </c>
      <c r="B17" s="407" t="s">
        <v>3350</v>
      </c>
      <c r="C17" s="408"/>
      <c r="D17" s="4"/>
      <c r="E17" s="4"/>
      <c r="F17" s="4"/>
      <c r="G17" s="4"/>
      <c r="H17" s="4"/>
      <c r="I17" s="4"/>
      <c r="J17" s="4"/>
      <c r="K17" s="4"/>
      <c r="L17" s="4"/>
      <c r="M17" s="4"/>
      <c r="N17" s="4"/>
      <c r="O17" s="4"/>
      <c r="P17" s="4"/>
      <c r="Q17" s="4"/>
    </row>
    <row r="18" spans="1:17" ht="27.75" hidden="1" customHeight="1" x14ac:dyDescent="0.2">
      <c r="A18" s="51" t="s">
        <v>3351</v>
      </c>
      <c r="B18" s="407" t="s">
        <v>3352</v>
      </c>
      <c r="C18" s="408"/>
      <c r="D18" s="4"/>
      <c r="E18" s="4"/>
      <c r="F18" s="4"/>
      <c r="G18" s="4"/>
      <c r="H18" s="4"/>
      <c r="I18" s="4"/>
      <c r="J18" s="4"/>
      <c r="K18" s="4"/>
      <c r="L18" s="4"/>
      <c r="M18" s="4"/>
      <c r="N18" s="4"/>
      <c r="O18" s="4"/>
      <c r="P18" s="4"/>
      <c r="Q18" s="4"/>
    </row>
    <row r="19" spans="1:17" ht="45" hidden="1" customHeight="1" x14ac:dyDescent="0.2">
      <c r="A19" s="51" t="s">
        <v>3351</v>
      </c>
      <c r="B19" s="407" t="s">
        <v>3353</v>
      </c>
      <c r="C19" s="408"/>
      <c r="D19" s="4"/>
      <c r="E19" s="4"/>
      <c r="F19" s="4"/>
      <c r="G19" s="4"/>
      <c r="H19" s="4"/>
      <c r="I19" s="4"/>
      <c r="J19" s="4"/>
      <c r="K19" s="4"/>
      <c r="L19" s="4"/>
      <c r="M19" s="4"/>
      <c r="N19" s="4"/>
      <c r="O19" s="4"/>
      <c r="P19" s="4"/>
      <c r="Q19" s="4"/>
    </row>
    <row r="20" spans="1:17" ht="45" hidden="1" customHeight="1" x14ac:dyDescent="0.2">
      <c r="A20" s="51" t="s">
        <v>3354</v>
      </c>
      <c r="B20" s="407" t="s">
        <v>3355</v>
      </c>
      <c r="C20" s="408"/>
      <c r="D20" s="4"/>
      <c r="E20" s="4"/>
      <c r="F20" s="4"/>
      <c r="G20" s="4"/>
      <c r="H20" s="4"/>
      <c r="I20" s="4"/>
      <c r="J20" s="4"/>
      <c r="K20" s="4"/>
      <c r="L20" s="4"/>
      <c r="M20" s="4"/>
      <c r="N20" s="4"/>
      <c r="O20" s="4"/>
      <c r="P20" s="4"/>
      <c r="Q20" s="4"/>
    </row>
    <row r="21" spans="1:17" ht="30" hidden="1" customHeight="1" x14ac:dyDescent="0.2">
      <c r="A21" s="51" t="s">
        <v>3356</v>
      </c>
      <c r="B21" s="407" t="s">
        <v>3357</v>
      </c>
      <c r="C21" s="408"/>
      <c r="D21" s="4"/>
      <c r="E21" s="4"/>
      <c r="F21" s="4"/>
      <c r="G21" s="4"/>
      <c r="H21" s="4"/>
      <c r="I21" s="4"/>
      <c r="J21" s="4"/>
      <c r="K21" s="4"/>
      <c r="L21" s="4"/>
      <c r="M21" s="4"/>
      <c r="N21" s="4"/>
      <c r="O21" s="4"/>
      <c r="P21" s="4"/>
      <c r="Q21" s="4"/>
    </row>
    <row r="22" spans="1:17" ht="30" hidden="1" customHeight="1" x14ac:dyDescent="0.2">
      <c r="A22" s="51" t="s">
        <v>3358</v>
      </c>
      <c r="B22" s="407" t="s">
        <v>3359</v>
      </c>
      <c r="C22" s="408"/>
      <c r="D22" s="4"/>
      <c r="E22" s="4"/>
      <c r="F22" s="4"/>
      <c r="G22" s="4"/>
      <c r="H22" s="4"/>
      <c r="I22" s="4"/>
      <c r="J22" s="4"/>
      <c r="K22" s="4"/>
      <c r="L22" s="4"/>
      <c r="M22" s="4"/>
      <c r="N22" s="4"/>
      <c r="O22" s="4"/>
      <c r="P22" s="4"/>
      <c r="Q22" s="4"/>
    </row>
    <row r="23" spans="1:17" ht="30" hidden="1" customHeight="1" x14ac:dyDescent="0.2">
      <c r="A23" s="51" t="s">
        <v>3360</v>
      </c>
      <c r="B23" s="407" t="s">
        <v>3361</v>
      </c>
      <c r="C23" s="408"/>
      <c r="D23" s="4"/>
      <c r="E23" s="4"/>
      <c r="F23" s="4"/>
      <c r="G23" s="4"/>
      <c r="H23" s="4"/>
      <c r="I23" s="4"/>
      <c r="J23" s="4"/>
      <c r="K23" s="4"/>
      <c r="L23" s="4"/>
      <c r="M23" s="4"/>
      <c r="N23" s="4"/>
      <c r="O23" s="4"/>
      <c r="P23" s="4"/>
      <c r="Q23" s="4"/>
    </row>
    <row r="24" spans="1:17" ht="30" hidden="1" customHeight="1" x14ac:dyDescent="0.2">
      <c r="A24" s="51" t="s">
        <v>3362</v>
      </c>
      <c r="B24" s="407" t="s">
        <v>3363</v>
      </c>
      <c r="C24" s="408"/>
      <c r="D24" s="4"/>
      <c r="E24" s="4"/>
      <c r="F24" s="4"/>
      <c r="G24" s="4"/>
      <c r="H24" s="4"/>
      <c r="I24" s="4"/>
      <c r="J24" s="4"/>
      <c r="K24" s="4"/>
      <c r="L24" s="4"/>
      <c r="M24" s="4"/>
      <c r="N24" s="4"/>
      <c r="O24" s="4"/>
      <c r="P24" s="4"/>
      <c r="Q24" s="4"/>
    </row>
    <row r="25" spans="1:17" ht="30" hidden="1" customHeight="1" x14ac:dyDescent="0.2">
      <c r="A25" s="51" t="s">
        <v>3364</v>
      </c>
      <c r="B25" s="407" t="s">
        <v>3365</v>
      </c>
      <c r="C25" s="408"/>
      <c r="D25" s="4"/>
      <c r="E25" s="4"/>
      <c r="F25" s="4"/>
      <c r="G25" s="4"/>
      <c r="H25" s="4"/>
      <c r="I25" s="4"/>
      <c r="J25" s="4"/>
      <c r="K25" s="4"/>
      <c r="L25" s="4"/>
      <c r="M25" s="4"/>
      <c r="N25" s="4"/>
      <c r="O25" s="4"/>
      <c r="P25" s="4"/>
      <c r="Q25" s="4"/>
    </row>
    <row r="26" spans="1:17" ht="30" hidden="1" customHeight="1" x14ac:dyDescent="0.2">
      <c r="A26" s="51" t="s">
        <v>3366</v>
      </c>
      <c r="B26" s="407" t="s">
        <v>3367</v>
      </c>
      <c r="C26" s="408"/>
      <c r="D26" s="4"/>
      <c r="E26" s="4"/>
      <c r="F26" s="4"/>
      <c r="G26" s="4"/>
      <c r="H26" s="4"/>
      <c r="I26" s="4"/>
      <c r="J26" s="4"/>
      <c r="K26" s="4"/>
      <c r="L26" s="4"/>
      <c r="M26" s="4"/>
      <c r="N26" s="4"/>
      <c r="O26" s="4"/>
      <c r="P26" s="4"/>
      <c r="Q26" s="4"/>
    </row>
    <row r="27" spans="1:17" ht="70.5" hidden="1" customHeight="1" x14ac:dyDescent="0.2">
      <c r="A27" s="51" t="s">
        <v>3368</v>
      </c>
      <c r="B27" s="407" t="s">
        <v>3369</v>
      </c>
      <c r="C27" s="408"/>
      <c r="D27" s="4"/>
      <c r="E27" s="4"/>
      <c r="F27" s="4"/>
      <c r="G27" s="4"/>
      <c r="H27" s="4"/>
      <c r="I27" s="4"/>
      <c r="J27" s="4"/>
      <c r="K27" s="4"/>
      <c r="L27" s="4"/>
      <c r="M27" s="4"/>
      <c r="N27" s="4"/>
      <c r="O27" s="4"/>
      <c r="P27" s="4"/>
      <c r="Q27" s="4"/>
    </row>
    <row r="28" spans="1:17" ht="48" hidden="1" customHeight="1" x14ac:dyDescent="0.2">
      <c r="A28" s="51" t="s">
        <v>3370</v>
      </c>
      <c r="B28" s="407" t="s">
        <v>3371</v>
      </c>
      <c r="C28" s="408"/>
      <c r="D28" s="4"/>
      <c r="E28" s="4"/>
      <c r="F28" s="4"/>
      <c r="G28" s="4"/>
      <c r="H28" s="4"/>
      <c r="I28" s="4"/>
      <c r="J28" s="4"/>
      <c r="K28" s="4"/>
      <c r="L28" s="4"/>
      <c r="M28" s="4"/>
      <c r="N28" s="4"/>
      <c r="O28" s="4"/>
      <c r="P28" s="4"/>
      <c r="Q28" s="4"/>
    </row>
    <row r="29" spans="1:17" ht="100.5" hidden="1" customHeight="1" x14ac:dyDescent="0.2">
      <c r="A29" s="51" t="s">
        <v>3372</v>
      </c>
      <c r="B29" s="407" t="s">
        <v>3373</v>
      </c>
      <c r="C29" s="408"/>
      <c r="D29" s="4"/>
      <c r="E29" s="4"/>
      <c r="F29" s="4"/>
      <c r="G29" s="4"/>
      <c r="H29" s="4"/>
      <c r="I29" s="4"/>
      <c r="J29" s="4"/>
      <c r="K29" s="4"/>
      <c r="L29" s="4"/>
      <c r="M29" s="4"/>
      <c r="N29" s="4"/>
      <c r="O29" s="4"/>
      <c r="P29" s="4"/>
      <c r="Q29" s="4"/>
    </row>
    <row r="30" spans="1:17" ht="45" hidden="1" customHeight="1" x14ac:dyDescent="0.2">
      <c r="A30" s="51" t="s">
        <v>3374</v>
      </c>
      <c r="B30" s="407" t="s">
        <v>3375</v>
      </c>
      <c r="C30" s="408"/>
      <c r="D30" s="4"/>
      <c r="E30" s="4"/>
      <c r="F30" s="4"/>
      <c r="G30" s="4"/>
      <c r="H30" s="4"/>
      <c r="I30" s="4"/>
      <c r="J30" s="4"/>
      <c r="K30" s="4"/>
      <c r="L30" s="4"/>
      <c r="M30" s="4"/>
      <c r="N30" s="4"/>
      <c r="O30" s="4"/>
      <c r="P30" s="4"/>
      <c r="Q30" s="4"/>
    </row>
    <row r="31" spans="1:17" ht="45" hidden="1" customHeight="1" x14ac:dyDescent="0.2">
      <c r="A31" s="51" t="s">
        <v>3376</v>
      </c>
      <c r="B31" s="407" t="s">
        <v>3377</v>
      </c>
      <c r="C31" s="408"/>
      <c r="D31" s="4"/>
      <c r="E31" s="4"/>
      <c r="F31" s="4"/>
      <c r="G31" s="4"/>
      <c r="H31" s="4"/>
      <c r="I31" s="4"/>
      <c r="J31" s="4"/>
      <c r="K31" s="4"/>
      <c r="L31" s="4"/>
      <c r="M31" s="4"/>
      <c r="N31" s="4"/>
      <c r="O31" s="4"/>
      <c r="P31" s="4"/>
      <c r="Q31" s="4"/>
    </row>
    <row r="32" spans="1:17" ht="45" hidden="1" customHeight="1" x14ac:dyDescent="0.2">
      <c r="A32" s="51" t="s">
        <v>3378</v>
      </c>
      <c r="B32" s="407" t="s">
        <v>3379</v>
      </c>
      <c r="C32" s="408"/>
      <c r="D32" s="4"/>
      <c r="E32" s="4"/>
      <c r="F32" s="4"/>
      <c r="G32" s="4"/>
      <c r="H32" s="4"/>
      <c r="I32" s="4"/>
      <c r="J32" s="4"/>
      <c r="K32" s="4"/>
      <c r="L32" s="4"/>
      <c r="M32" s="4"/>
      <c r="N32" s="4"/>
      <c r="O32" s="4"/>
      <c r="P32" s="4"/>
      <c r="Q32" s="4"/>
    </row>
    <row r="33" spans="1:21" ht="72" hidden="1" customHeight="1" x14ac:dyDescent="0.2">
      <c r="A33" s="51" t="s">
        <v>3380</v>
      </c>
      <c r="B33" s="407" t="s">
        <v>3381</v>
      </c>
      <c r="C33" s="408"/>
      <c r="D33" s="4"/>
      <c r="E33" s="4"/>
      <c r="F33" s="4"/>
      <c r="G33" s="4"/>
      <c r="H33" s="4"/>
      <c r="I33" s="4"/>
      <c r="J33" s="4"/>
      <c r="K33" s="4"/>
      <c r="L33" s="4"/>
      <c r="M33" s="4"/>
      <c r="N33" s="4"/>
      <c r="O33" s="4"/>
      <c r="P33" s="4"/>
      <c r="Q33" s="4"/>
    </row>
    <row r="34" spans="1:21" ht="79.5" hidden="1" customHeight="1" x14ac:dyDescent="0.2">
      <c r="A34" s="51" t="s">
        <v>3382</v>
      </c>
      <c r="B34" s="407" t="s">
        <v>3383</v>
      </c>
      <c r="C34" s="408"/>
      <c r="D34" s="4"/>
      <c r="E34" s="4"/>
      <c r="F34" s="4"/>
      <c r="G34" s="4"/>
      <c r="H34" s="4"/>
      <c r="I34" s="4"/>
      <c r="J34" s="4"/>
      <c r="K34" s="4"/>
      <c r="L34" s="4"/>
      <c r="M34" s="4"/>
      <c r="N34" s="4"/>
      <c r="O34" s="4"/>
      <c r="P34" s="4"/>
      <c r="Q34" s="4"/>
    </row>
    <row r="35" spans="1:21" ht="70.5" hidden="1" customHeight="1" x14ac:dyDescent="0.2">
      <c r="A35" s="51" t="s">
        <v>3384</v>
      </c>
      <c r="B35" s="407" t="s">
        <v>3385</v>
      </c>
      <c r="C35" s="408"/>
      <c r="D35" s="4"/>
      <c r="E35" s="4"/>
      <c r="F35" s="4"/>
      <c r="G35" s="4"/>
      <c r="H35" s="4"/>
      <c r="I35" s="4"/>
      <c r="J35" s="4"/>
      <c r="K35" s="4"/>
      <c r="L35" s="4"/>
      <c r="M35" s="4"/>
      <c r="N35" s="4"/>
      <c r="O35" s="4"/>
      <c r="P35" s="4"/>
      <c r="Q35" s="4"/>
    </row>
    <row r="36" spans="1:21" ht="45.75" hidden="1" customHeight="1" x14ac:dyDescent="0.2">
      <c r="A36" s="51" t="s">
        <v>3386</v>
      </c>
      <c r="B36" s="407" t="s">
        <v>3387</v>
      </c>
      <c r="C36" s="408"/>
      <c r="D36" s="4"/>
      <c r="E36" s="4"/>
      <c r="F36" s="4"/>
      <c r="G36" s="4"/>
      <c r="H36" s="4"/>
      <c r="I36" s="4"/>
      <c r="J36" s="4"/>
      <c r="K36" s="4"/>
      <c r="L36" s="4"/>
      <c r="M36" s="4"/>
      <c r="N36" s="4"/>
      <c r="O36" s="4"/>
      <c r="P36" s="4"/>
      <c r="Q36" s="4"/>
    </row>
    <row r="37" spans="1:21" ht="54.75" hidden="1" customHeight="1" x14ac:dyDescent="0.2">
      <c r="A37" s="51" t="s">
        <v>3388</v>
      </c>
      <c r="B37" s="407" t="s">
        <v>3389</v>
      </c>
      <c r="C37" s="408"/>
      <c r="D37" s="4"/>
      <c r="E37" s="4"/>
      <c r="F37" s="4"/>
      <c r="G37" s="4"/>
      <c r="H37" s="4"/>
      <c r="I37" s="4"/>
      <c r="J37" s="4"/>
      <c r="K37" s="4"/>
      <c r="L37" s="4"/>
      <c r="M37" s="4"/>
      <c r="N37" s="4"/>
      <c r="O37" s="4"/>
      <c r="P37" s="4"/>
      <c r="Q37" s="4"/>
    </row>
    <row r="38" spans="1:21" ht="37.5" hidden="1" customHeight="1" x14ac:dyDescent="0.2">
      <c r="A38" s="51" t="s">
        <v>3390</v>
      </c>
      <c r="B38" s="407" t="s">
        <v>3391</v>
      </c>
      <c r="C38" s="408"/>
      <c r="D38" s="4"/>
      <c r="E38" s="4"/>
      <c r="F38" s="4"/>
      <c r="G38" s="4"/>
      <c r="H38" s="4"/>
      <c r="I38" s="4"/>
      <c r="J38" s="4"/>
      <c r="K38" s="4"/>
      <c r="L38" s="4"/>
      <c r="M38" s="4"/>
      <c r="N38" s="4"/>
      <c r="O38" s="4"/>
      <c r="P38" s="4"/>
      <c r="Q38" s="4"/>
    </row>
    <row r="39" spans="1:21" ht="61.5" hidden="1" customHeight="1" x14ac:dyDescent="0.2">
      <c r="A39" s="51" t="s">
        <v>3392</v>
      </c>
      <c r="B39" s="407" t="s">
        <v>3393</v>
      </c>
      <c r="C39" s="408"/>
      <c r="D39" s="4"/>
      <c r="E39" s="4"/>
      <c r="F39" s="4"/>
      <c r="G39" s="4"/>
      <c r="H39" s="4"/>
      <c r="I39" s="4"/>
      <c r="J39" s="4"/>
      <c r="K39" s="4"/>
      <c r="L39" s="4"/>
      <c r="M39" s="4"/>
      <c r="N39" s="4"/>
      <c r="O39" s="4"/>
      <c r="P39" s="4"/>
      <c r="Q39" s="4"/>
    </row>
    <row r="40" spans="1:21" ht="53.25" hidden="1" customHeight="1" x14ac:dyDescent="0.2">
      <c r="A40" s="51" t="s">
        <v>3394</v>
      </c>
      <c r="B40" s="407" t="s">
        <v>3395</v>
      </c>
      <c r="C40" s="408"/>
      <c r="D40" s="4"/>
      <c r="E40" s="4"/>
      <c r="F40" s="4"/>
      <c r="G40" s="4"/>
      <c r="H40" s="4"/>
      <c r="I40" s="4"/>
      <c r="J40" s="4"/>
      <c r="K40" s="4"/>
      <c r="L40" s="4"/>
      <c r="M40" s="4"/>
      <c r="N40" s="4"/>
      <c r="O40" s="4"/>
      <c r="P40" s="4"/>
      <c r="Q40" s="4"/>
    </row>
    <row r="41" spans="1:21" ht="73.5" hidden="1" customHeight="1" x14ac:dyDescent="0.2">
      <c r="A41" s="51" t="s">
        <v>3396</v>
      </c>
      <c r="B41" s="407" t="s">
        <v>3397</v>
      </c>
      <c r="C41" s="408"/>
      <c r="D41" s="4"/>
      <c r="E41" s="4"/>
      <c r="F41" s="4"/>
      <c r="G41" s="4"/>
      <c r="H41" s="4"/>
      <c r="I41" s="4"/>
      <c r="J41" s="4"/>
      <c r="K41" s="4"/>
      <c r="L41" s="4"/>
      <c r="M41" s="4"/>
      <c r="N41" s="4"/>
      <c r="O41" s="4"/>
      <c r="P41" s="4"/>
      <c r="Q41" s="4"/>
    </row>
    <row r="42" spans="1:21" ht="57.75" hidden="1" customHeight="1" x14ac:dyDescent="0.2">
      <c r="A42" s="51" t="s">
        <v>3398</v>
      </c>
      <c r="B42" s="407" t="s">
        <v>3399</v>
      </c>
      <c r="C42" s="408"/>
      <c r="D42" s="4"/>
      <c r="E42" s="4"/>
      <c r="F42" s="4"/>
      <c r="G42" s="4"/>
      <c r="H42" s="4"/>
      <c r="I42" s="4"/>
      <c r="J42" s="4"/>
      <c r="K42" s="4"/>
      <c r="L42" s="4"/>
      <c r="M42" s="4"/>
      <c r="N42" s="4"/>
      <c r="O42" s="4"/>
      <c r="P42" s="4"/>
      <c r="Q42" s="4"/>
    </row>
    <row r="43" spans="1:21" ht="84" hidden="1" customHeight="1" x14ac:dyDescent="0.2">
      <c r="A43" s="51" t="s">
        <v>3400</v>
      </c>
      <c r="B43" s="407" t="s">
        <v>3401</v>
      </c>
      <c r="C43" s="408"/>
      <c r="D43" s="4"/>
      <c r="E43" s="4"/>
      <c r="F43" s="4"/>
      <c r="G43" s="4"/>
      <c r="H43" s="4"/>
      <c r="I43" s="4"/>
      <c r="J43" s="4"/>
      <c r="K43" s="4"/>
      <c r="L43" s="4"/>
      <c r="M43" s="4"/>
      <c r="N43" s="4"/>
      <c r="O43" s="4"/>
      <c r="P43" s="4"/>
      <c r="Q43" s="4"/>
    </row>
    <row r="44" spans="1:21" ht="48" hidden="1" customHeight="1" x14ac:dyDescent="0.2">
      <c r="A44" s="51" t="s">
        <v>3402</v>
      </c>
      <c r="B44" s="407" t="s">
        <v>3403</v>
      </c>
      <c r="C44" s="408"/>
      <c r="D44" s="4"/>
      <c r="E44" s="4"/>
      <c r="F44" s="4"/>
      <c r="G44" s="4"/>
      <c r="H44" s="4"/>
      <c r="I44" s="4"/>
      <c r="J44" s="4"/>
      <c r="K44" s="4"/>
      <c r="L44" s="4"/>
      <c r="M44" s="4"/>
      <c r="N44" s="4"/>
      <c r="O44" s="4"/>
      <c r="P44" s="4"/>
      <c r="Q44" s="4"/>
    </row>
    <row r="45" spans="1:21" ht="57" hidden="1" customHeight="1" x14ac:dyDescent="0.2">
      <c r="A45" s="51" t="s">
        <v>3404</v>
      </c>
      <c r="B45" s="407" t="s">
        <v>3405</v>
      </c>
      <c r="C45" s="408"/>
      <c r="D45" s="4"/>
      <c r="E45" s="4"/>
      <c r="F45" s="4"/>
      <c r="G45" s="4"/>
      <c r="H45" s="4"/>
      <c r="I45" s="4"/>
      <c r="J45" s="4"/>
      <c r="K45" s="4"/>
      <c r="L45" s="4"/>
      <c r="M45" s="4"/>
      <c r="N45" s="4"/>
      <c r="O45" s="4"/>
      <c r="P45" s="4"/>
      <c r="Q45" s="4"/>
      <c r="R45" s="20"/>
      <c r="S45" s="20"/>
      <c r="T45" s="20"/>
      <c r="U45" s="20"/>
    </row>
    <row r="46" spans="1:21" ht="73.5" hidden="1" customHeight="1" x14ac:dyDescent="0.2">
      <c r="A46" s="51" t="s">
        <v>3406</v>
      </c>
      <c r="B46" s="415" t="s">
        <v>3407</v>
      </c>
      <c r="C46" s="408"/>
      <c r="D46" s="49"/>
      <c r="E46" s="4"/>
      <c r="F46" s="4"/>
      <c r="G46" s="4"/>
      <c r="H46" s="4"/>
      <c r="I46" s="4"/>
      <c r="J46" s="4"/>
      <c r="K46" s="4"/>
      <c r="L46" s="4"/>
      <c r="M46" s="4"/>
      <c r="N46" s="4"/>
      <c r="O46" s="4"/>
      <c r="P46" s="4"/>
      <c r="Q46" s="4"/>
    </row>
    <row r="47" spans="1:21" ht="66" hidden="1" customHeight="1" x14ac:dyDescent="0.2">
      <c r="A47" s="57" t="s">
        <v>3408</v>
      </c>
      <c r="B47" s="416" t="s">
        <v>3409</v>
      </c>
      <c r="C47" s="416"/>
      <c r="D47" s="4"/>
      <c r="E47" s="4"/>
      <c r="F47" s="4"/>
      <c r="G47" s="4"/>
      <c r="H47" s="4"/>
      <c r="I47" s="4"/>
      <c r="J47" s="4"/>
      <c r="K47" s="4"/>
      <c r="L47" s="4"/>
      <c r="M47" s="4"/>
      <c r="N47" s="4"/>
      <c r="O47" s="4"/>
      <c r="P47" s="4"/>
      <c r="Q47" s="4"/>
    </row>
    <row r="48" spans="1:21" ht="123.75" customHeight="1" x14ac:dyDescent="0.2">
      <c r="A48" s="321" t="s">
        <v>3410</v>
      </c>
      <c r="B48" s="414" t="s">
        <v>3411</v>
      </c>
      <c r="C48" s="406"/>
      <c r="D48" s="4"/>
      <c r="E48" s="4"/>
      <c r="F48" s="4"/>
      <c r="G48" s="4"/>
      <c r="H48" s="4"/>
      <c r="I48" s="4"/>
      <c r="J48" s="4"/>
      <c r="K48" s="4"/>
      <c r="L48" s="4"/>
      <c r="M48" s="4"/>
      <c r="N48" s="4"/>
      <c r="O48" s="4"/>
      <c r="P48" s="4"/>
      <c r="Q48" s="4"/>
    </row>
    <row r="49" spans="1:17" s="315" customFormat="1" ht="34.5" customHeight="1" x14ac:dyDescent="0.2">
      <c r="A49" s="321" t="s">
        <v>3412</v>
      </c>
      <c r="B49" s="405" t="s">
        <v>3413</v>
      </c>
      <c r="C49" s="406"/>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8:C48"/>
    <mergeCell ref="B43:C43"/>
    <mergeCell ref="B44:C44"/>
    <mergeCell ref="B45:C45"/>
    <mergeCell ref="B46:C46"/>
    <mergeCell ref="B47:C47"/>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workbookViewId="0">
      <pane ySplit="1" topLeftCell="A2" activePane="bottomLeft" state="frozen"/>
      <selection pane="bottomLeft"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30" t="s">
        <v>27</v>
      </c>
      <c r="B1" s="331"/>
      <c r="C1" s="331"/>
      <c r="D1" s="332" t="s">
        <v>28</v>
      </c>
      <c r="E1" s="333"/>
      <c r="F1" s="333"/>
      <c r="G1" s="334" t="s">
        <v>29</v>
      </c>
      <c r="H1" s="333"/>
      <c r="I1" s="335"/>
      <c r="J1" s="4"/>
      <c r="K1" s="4"/>
      <c r="L1" s="4"/>
      <c r="M1" s="4"/>
      <c r="N1" s="4"/>
      <c r="O1" s="4"/>
      <c r="P1" s="4"/>
      <c r="Q1" s="4"/>
      <c r="R1" s="4"/>
      <c r="S1" s="4"/>
      <c r="T1" s="4"/>
      <c r="U1" s="4"/>
      <c r="V1" s="4"/>
      <c r="W1" s="4"/>
      <c r="X1" s="4"/>
    </row>
    <row r="2" spans="1:24" ht="37.5" customHeight="1" x14ac:dyDescent="0.2">
      <c r="A2" s="336" t="s">
        <v>30</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37" t="s">
        <v>32</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3316</v>
      </c>
      <c r="H6" s="27" t="s">
        <v>34</v>
      </c>
      <c r="I6" s="28" t="s">
        <v>35</v>
      </c>
      <c r="J6" s="4"/>
      <c r="L6" s="4"/>
      <c r="M6" s="4"/>
      <c r="N6" s="4"/>
      <c r="O6" s="4"/>
      <c r="P6" s="4"/>
      <c r="Q6" s="4"/>
      <c r="R6" s="4"/>
      <c r="S6" s="4"/>
      <c r="T6" s="4"/>
      <c r="U6" s="4"/>
      <c r="V6" s="4"/>
      <c r="W6" s="4"/>
      <c r="X6" s="4"/>
    </row>
    <row r="7" spans="1:24" ht="15" customHeight="1" x14ac:dyDescent="0.2">
      <c r="B7" s="29"/>
      <c r="C7" s="30"/>
      <c r="D7" s="31"/>
      <c r="E7" s="339" t="s">
        <v>36</v>
      </c>
      <c r="F7" s="342" t="s">
        <v>37</v>
      </c>
      <c r="G7" s="335"/>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40"/>
      <c r="F8" s="326" t="s">
        <v>40</v>
      </c>
      <c r="G8" s="327"/>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40"/>
      <c r="F9" s="328" t="s">
        <v>41</v>
      </c>
      <c r="G9" s="329"/>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40"/>
      <c r="F10" s="326" t="s">
        <v>44</v>
      </c>
      <c r="G10" s="327"/>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41"/>
      <c r="F11" s="343" t="s">
        <v>45</v>
      </c>
      <c r="G11" s="344"/>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48" t="s">
        <v>49</v>
      </c>
      <c r="C15" s="349"/>
      <c r="D15" s="349"/>
      <c r="E15" s="349"/>
      <c r="F15" s="350"/>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45" t="s">
        <v>37</v>
      </c>
      <c r="B16" s="351" t="str">
        <f>'PR-RAS'!B6</f>
        <v xml:space="preserve">PRIHODI POSLOVANJA (šifre 61+62+63+64+65+66+67+68) </v>
      </c>
      <c r="C16" s="352"/>
      <c r="D16" s="352"/>
      <c r="E16" s="352"/>
      <c r="F16" s="353"/>
      <c r="G16" s="42" t="str">
        <f>'PR-RAS'!C6</f>
        <v>6</v>
      </c>
      <c r="H16" s="214">
        <f>'PR-RAS'!D6</f>
        <v>4036171</v>
      </c>
      <c r="I16" s="214">
        <f>'PR-RAS'!E6</f>
        <v>4933734.84</v>
      </c>
      <c r="J16" s="4"/>
      <c r="K16" s="4"/>
      <c r="L16" s="4"/>
      <c r="M16" s="4"/>
      <c r="N16" s="4"/>
      <c r="O16" s="4"/>
      <c r="P16" s="4"/>
      <c r="Q16" s="4"/>
      <c r="R16" s="4"/>
      <c r="S16" s="4"/>
      <c r="T16" s="4"/>
      <c r="U16" s="4"/>
      <c r="V16" s="4"/>
      <c r="W16" s="4"/>
      <c r="X16" s="4"/>
    </row>
    <row r="17" spans="1:24" ht="12.75" customHeight="1" x14ac:dyDescent="0.2">
      <c r="A17" s="346"/>
      <c r="B17" s="354" t="str">
        <f>'PR-RAS'!B151</f>
        <v xml:space="preserve">RASHODI POSLOVANJA (šifre 31+32+34+35+36+37+38) </v>
      </c>
      <c r="C17" s="355"/>
      <c r="D17" s="355"/>
      <c r="E17" s="355"/>
      <c r="F17" s="356"/>
      <c r="G17" s="43" t="str">
        <f>'PR-RAS'!C151</f>
        <v>3</v>
      </c>
      <c r="H17" s="214">
        <f>'PR-RAS'!D151</f>
        <v>3982359</v>
      </c>
      <c r="I17" s="214">
        <f>'PR-RAS'!E151</f>
        <v>4770731.7299999995</v>
      </c>
      <c r="J17" s="4"/>
      <c r="K17" s="4"/>
      <c r="L17" s="4"/>
      <c r="M17" s="4"/>
      <c r="N17" s="4"/>
      <c r="O17" s="4"/>
      <c r="P17" s="4"/>
      <c r="Q17" s="4"/>
      <c r="R17" s="4"/>
      <c r="S17" s="4"/>
      <c r="T17" s="4"/>
      <c r="U17" s="4"/>
      <c r="V17" s="4"/>
      <c r="W17" s="4"/>
      <c r="X17" s="4"/>
    </row>
    <row r="18" spans="1:24" ht="12.75" customHeight="1" x14ac:dyDescent="0.2">
      <c r="A18" s="346"/>
      <c r="B18" s="354" t="str">
        <f>'PR-RAS'!B645</f>
        <v>Višak prihoda i primitaka raspoloživ u sljedećem razdoblju (šifre X005 + '9221-9222' - Y005 - '9222-9221')</v>
      </c>
      <c r="C18" s="355"/>
      <c r="D18" s="355"/>
      <c r="E18" s="355"/>
      <c r="F18" s="356"/>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7"/>
      <c r="B19" s="357" t="str">
        <f>'PR-RAS'!B646</f>
        <v>Manjak prihoda i primitaka za pokriće u sljedećem razdoblju (šifre Y005 + '9222-9221' - X005 - '9221-9222' )</v>
      </c>
      <c r="C19" s="358"/>
      <c r="D19" s="358"/>
      <c r="E19" s="358"/>
      <c r="F19" s="359"/>
      <c r="G19" s="44" t="str">
        <f>'PR-RAS'!C646</f>
        <v>Y006</v>
      </c>
      <c r="H19" s="215">
        <f>'PR-RAS'!D646</f>
        <v>83503</v>
      </c>
      <c r="I19" s="215">
        <f>'PR-RAS'!E646</f>
        <v>217203.82999999984</v>
      </c>
      <c r="J19" s="4"/>
      <c r="K19" s="4"/>
      <c r="L19" s="4"/>
      <c r="M19" s="4"/>
      <c r="N19" s="4"/>
      <c r="O19" s="4"/>
      <c r="P19" s="4"/>
      <c r="Q19" s="4"/>
      <c r="R19" s="4"/>
      <c r="S19" s="4"/>
      <c r="T19" s="4"/>
      <c r="U19" s="4"/>
      <c r="V19" s="4"/>
      <c r="W19" s="4"/>
      <c r="X19" s="4"/>
    </row>
    <row r="20" spans="1:24" ht="12.75" customHeight="1" x14ac:dyDescent="0.2">
      <c r="A20" s="345" t="s">
        <v>40</v>
      </c>
      <c r="B20" s="351" t="str">
        <f>BILANCA!B7</f>
        <v>Nefinancijska imovina (šifre 01+02+03+04+05+06)</v>
      </c>
      <c r="C20" s="352"/>
      <c r="D20" s="352"/>
      <c r="E20" s="352"/>
      <c r="F20" s="353"/>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46"/>
      <c r="B21" s="354" t="str">
        <f>BILANCA!B68</f>
        <v>Financijska imovina (šifre 11+12+13+14+15+16+17+19)</v>
      </c>
      <c r="C21" s="355"/>
      <c r="D21" s="355"/>
      <c r="E21" s="355"/>
      <c r="F21" s="356"/>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46"/>
      <c r="B22" s="354" t="str">
        <f>BILANCA!B176</f>
        <v xml:space="preserve">Obveze (šifre 23+24+25+26+29) </v>
      </c>
      <c r="C22" s="355"/>
      <c r="D22" s="355"/>
      <c r="E22" s="355"/>
      <c r="F22" s="356"/>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7"/>
      <c r="B23" s="357" t="str">
        <f>BILANCA!B237</f>
        <v>Vlastiti izvori (šifre 91 + 922 - 93 + 96 do 98)</v>
      </c>
      <c r="C23" s="358"/>
      <c r="D23" s="358"/>
      <c r="E23" s="358"/>
      <c r="F23" s="359"/>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45" t="s">
        <v>53</v>
      </c>
      <c r="B24" s="351" t="str">
        <f>'RAS-funkcijski'!B5</f>
        <v>Opće javne usluge (šifre 011+012+013+014 do 018)</v>
      </c>
      <c r="C24" s="352"/>
      <c r="D24" s="352"/>
      <c r="E24" s="352"/>
      <c r="F24" s="353"/>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46"/>
      <c r="B25" s="354" t="str">
        <f>'RAS-funkcijski'!B35</f>
        <v>Ekonomski poslovi (šifre 041+042+043+044+045+046+047+048+049)</v>
      </c>
      <c r="C25" s="355"/>
      <c r="D25" s="355"/>
      <c r="E25" s="355"/>
      <c r="F25" s="356"/>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46"/>
      <c r="B26" s="354" t="str">
        <f>'RAS-funkcijski'!B88</f>
        <v>Rashodi vezani za stanovanje i kom. pogodnosti koji nisu drugdje svrstani</v>
      </c>
      <c r="C26" s="355"/>
      <c r="D26" s="355"/>
      <c r="E26" s="355"/>
      <c r="F26" s="356"/>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46"/>
      <c r="B27" s="354" t="str">
        <f>'RAS-funkcijski'!B114</f>
        <v>Obrazovanje (šifre 091+092+093+094+095+096+097+098)</v>
      </c>
      <c r="C27" s="355"/>
      <c r="D27" s="355"/>
      <c r="E27" s="355"/>
      <c r="F27" s="356"/>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7"/>
      <c r="B28" s="357" t="str">
        <f>'RAS-funkcijski'!B141</f>
        <v>Kontrolni zbroj (šifre 01+02+03+04+05+06+07+08+09+10)</v>
      </c>
      <c r="C28" s="358"/>
      <c r="D28" s="358"/>
      <c r="E28" s="358"/>
      <c r="F28" s="359"/>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45" t="s">
        <v>44</v>
      </c>
      <c r="B29" s="361" t="str">
        <f>'P-VRIO'!B5</f>
        <v>Promjene u vrijednosti i obujmu imovine (šifre 91511+91512)</v>
      </c>
      <c r="C29" s="352"/>
      <c r="D29" s="352"/>
      <c r="E29" s="352"/>
      <c r="F29" s="353"/>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46"/>
      <c r="B30" s="362" t="str">
        <f>'P-VRIO'!B22</f>
        <v>Promjene u obujmu imovine (šifre P016+P023)</v>
      </c>
      <c r="C30" s="355"/>
      <c r="D30" s="355"/>
      <c r="E30" s="355"/>
      <c r="F30" s="356"/>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46"/>
      <c r="B31" s="362" t="str">
        <f>'P-VRIO'!B38</f>
        <v>Promjene u vrijednosti (revalorizacija) i obujmu obveza (šifre 91521+91522)</v>
      </c>
      <c r="C31" s="355"/>
      <c r="D31" s="355"/>
      <c r="E31" s="355"/>
      <c r="F31" s="356"/>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7"/>
      <c r="B32" s="363" t="str">
        <f>'P-VRIO'!B44</f>
        <v>Promjene u obujmu obveza (šifre P035 do P038)</v>
      </c>
      <c r="C32" s="358"/>
      <c r="D32" s="358"/>
      <c r="E32" s="358"/>
      <c r="F32" s="359"/>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45" t="s">
        <v>45</v>
      </c>
      <c r="B33" s="351" t="str">
        <f>OBVEZE!B5</f>
        <v>Stanje obveza 1. siječnja (=stanju obveza iz Izvještaja o obvezama na 31. prosinca prethodne godine)</v>
      </c>
      <c r="C33" s="352"/>
      <c r="D33" s="352"/>
      <c r="E33" s="352"/>
      <c r="F33" s="353"/>
      <c r="G33" s="188" t="str">
        <f>OBVEZE!C5</f>
        <v>V001</v>
      </c>
      <c r="H33" s="224" t="s">
        <v>54</v>
      </c>
      <c r="I33" s="225">
        <f>OBVEZE!D5</f>
        <v>1969876.9</v>
      </c>
      <c r="J33" s="4"/>
      <c r="K33" s="4"/>
      <c r="L33" s="4"/>
      <c r="M33" s="4"/>
      <c r="N33" s="4"/>
      <c r="O33" s="4"/>
      <c r="P33" s="4"/>
      <c r="Q33" s="4"/>
      <c r="R33" s="4"/>
      <c r="S33" s="4"/>
      <c r="T33" s="4"/>
      <c r="U33" s="4"/>
      <c r="V33" s="4"/>
      <c r="W33" s="4"/>
      <c r="X33" s="4"/>
    </row>
    <row r="34" spans="1:24" ht="12.75" customHeight="1" x14ac:dyDescent="0.2">
      <c r="A34" s="346"/>
      <c r="B34" s="354" t="str">
        <f>OBVEZE!B42</f>
        <v>Stanje obveza na kraju izvještajnog razdoblja (šifre V001+V002-V004) i (šifre V007+V009)</v>
      </c>
      <c r="C34" s="355"/>
      <c r="D34" s="355"/>
      <c r="E34" s="355"/>
      <c r="F34" s="356"/>
      <c r="G34" s="189" t="str">
        <f>OBVEZE!C42</f>
        <v>V006</v>
      </c>
      <c r="H34" s="218" t="s">
        <v>54</v>
      </c>
      <c r="I34" s="219">
        <f>OBVEZE!D42</f>
        <v>1824097.46</v>
      </c>
      <c r="J34" s="4"/>
      <c r="K34" s="4"/>
      <c r="L34" s="4"/>
      <c r="M34" s="4"/>
      <c r="N34" s="4"/>
      <c r="O34" s="4"/>
      <c r="P34" s="4"/>
      <c r="Q34" s="4"/>
      <c r="R34" s="4"/>
      <c r="S34" s="4"/>
      <c r="T34" s="4"/>
      <c r="U34" s="4"/>
      <c r="V34" s="4"/>
      <c r="W34" s="4"/>
      <c r="X34" s="4"/>
    </row>
    <row r="35" spans="1:24" ht="12.75" customHeight="1" x14ac:dyDescent="0.2">
      <c r="A35" s="346"/>
      <c r="B35" s="354" t="str">
        <f>OBVEZE!B43</f>
        <v>Stanje dospjelih obveza na kraju izvještajnog razdoblja (šifre V008+D23+D24 + 'D dio 25,26')</v>
      </c>
      <c r="C35" s="355"/>
      <c r="D35" s="355"/>
      <c r="E35" s="355"/>
      <c r="F35" s="356"/>
      <c r="G35" s="189" t="str">
        <f>OBVEZE!C43</f>
        <v>V007</v>
      </c>
      <c r="H35" s="218" t="s">
        <v>54</v>
      </c>
      <c r="I35" s="219">
        <f>OBVEZE!D43</f>
        <v>9222.2099999999991</v>
      </c>
      <c r="J35" s="4"/>
      <c r="K35" s="4"/>
      <c r="L35" s="4"/>
      <c r="M35" s="4"/>
      <c r="N35" s="4"/>
      <c r="O35" s="4"/>
      <c r="P35" s="4"/>
      <c r="Q35" s="4"/>
      <c r="R35" s="4"/>
      <c r="S35" s="4"/>
      <c r="T35" s="4"/>
      <c r="U35" s="4"/>
      <c r="V35" s="4"/>
      <c r="W35" s="4"/>
      <c r="X35" s="4"/>
    </row>
    <row r="36" spans="1:24" ht="12.75" customHeight="1" x14ac:dyDescent="0.2">
      <c r="A36" s="347"/>
      <c r="B36" s="357" t="str">
        <f>OBVEZE!B101</f>
        <v>Stanje nedospjelih obveza na kraju izvještajnog razdoblja (šifre V010 + ND23 + ND24 + 'ND dio 25,26')</v>
      </c>
      <c r="C36" s="358"/>
      <c r="D36" s="358"/>
      <c r="E36" s="358"/>
      <c r="F36" s="359"/>
      <c r="G36" s="190" t="str">
        <f>OBVEZE!C101</f>
        <v>V009</v>
      </c>
      <c r="H36" s="222" t="s">
        <v>54</v>
      </c>
      <c r="I36" s="223">
        <f>OBVEZE!D101</f>
        <v>1814875.25</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60" t="s">
        <v>55</v>
      </c>
      <c r="I39" s="360"/>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1:C1"/>
    <mergeCell ref="D1:F1"/>
    <mergeCell ref="G1:I1"/>
    <mergeCell ref="A2:I2"/>
    <mergeCell ref="A4:I4"/>
    <mergeCell ref="E7:E11"/>
    <mergeCell ref="F7:G7"/>
    <mergeCell ref="F10:G10"/>
    <mergeCell ref="F11:G11"/>
  </mergeCells>
  <conditionalFormatting sqref="I7:I11">
    <cfRule type="cellIs" dxfId="48" priority="1" operator="notEqual">
      <formula>"Nema"</formula>
    </cfRule>
  </conditionalFormatting>
  <conditionalFormatting sqref="H7:H11">
    <cfRule type="cellIs" dxfId="4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40" zoomScaleNormal="140" workbookViewId="0">
      <pane ySplit="1" topLeftCell="A132" activePane="bottomLeft" state="frozen"/>
      <selection pane="bottomLeft" activeCell="E190" sqref="E190"/>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9" width="14.42578125" style="77" customWidth="1"/>
    <col min="10" max="16384" width="14.42578125" style="77"/>
  </cols>
  <sheetData>
    <row r="1" spans="1:25" s="59" customFormat="1" ht="15" customHeight="1" x14ac:dyDescent="0.2">
      <c r="A1" s="373" t="s">
        <v>56</v>
      </c>
      <c r="B1" s="374"/>
      <c r="C1" s="368" t="s">
        <v>57</v>
      </c>
      <c r="D1" s="369"/>
      <c r="E1" s="369"/>
      <c r="F1" s="370"/>
    </row>
    <row r="2" spans="1:25" s="272" customFormat="1" ht="50.1" customHeight="1" x14ac:dyDescent="0.2">
      <c r="A2" s="371" t="s">
        <v>58</v>
      </c>
      <c r="B2" s="372"/>
      <c r="C2" s="372"/>
      <c r="D2" s="372"/>
      <c r="E2" s="372"/>
      <c r="F2" s="372"/>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5" t="s">
        <v>64</v>
      </c>
      <c r="B5" s="376"/>
      <c r="C5" s="261"/>
      <c r="D5" s="88"/>
      <c r="E5" s="88"/>
      <c r="F5" s="72"/>
    </row>
    <row r="6" spans="1:25" ht="12.75" customHeight="1" x14ac:dyDescent="0.2">
      <c r="A6" s="61">
        <v>6</v>
      </c>
      <c r="B6" s="95" t="s">
        <v>65</v>
      </c>
      <c r="C6" s="62" t="s">
        <v>66</v>
      </c>
      <c r="D6" s="63">
        <f>D7+D44+D50+D82+D106+D124+D133+D139</f>
        <v>4036171</v>
      </c>
      <c r="E6" s="63">
        <f>E7+E44+E50+E82+E106+E124+E133+E139</f>
        <v>4933734.84</v>
      </c>
      <c r="F6" s="64">
        <f t="shared" ref="F6:F130" si="0">IF(D6&lt;&gt;0,IF(E6/D6&gt;=100,"&gt;&gt;100",E6/D6*100),"-")</f>
        <v>122.23800329569782</v>
      </c>
    </row>
    <row r="7" spans="1:25" ht="12.75" customHeight="1" x14ac:dyDescent="0.2">
      <c r="A7" s="61">
        <v>61</v>
      </c>
      <c r="B7" s="95" t="s">
        <v>67</v>
      </c>
      <c r="C7" s="62" t="s">
        <v>68</v>
      </c>
      <c r="D7" s="63">
        <f t="shared" ref="D7:E7" si="1">D8+D17+D23+D29+D37+D40</f>
        <v>0</v>
      </c>
      <c r="E7" s="63">
        <f t="shared" si="1"/>
        <v>0</v>
      </c>
      <c r="F7" s="64" t="str">
        <f t="shared" si="0"/>
        <v>-</v>
      </c>
    </row>
    <row r="8" spans="1:25" ht="12.75" customHeight="1" x14ac:dyDescent="0.2">
      <c r="A8" s="61">
        <v>611</v>
      </c>
      <c r="B8" s="95" t="s">
        <v>69</v>
      </c>
      <c r="C8" s="62" t="s">
        <v>70</v>
      </c>
      <c r="D8" s="63">
        <f t="shared" ref="D8:E8" si="2">SUM(D9:D14)-D15-D16</f>
        <v>0</v>
      </c>
      <c r="E8" s="63">
        <f t="shared" si="2"/>
        <v>0</v>
      </c>
      <c r="F8" s="64" t="str">
        <f t="shared" si="0"/>
        <v>-</v>
      </c>
    </row>
    <row r="9" spans="1:25" ht="12.75" customHeight="1" x14ac:dyDescent="0.2">
      <c r="A9" s="61">
        <v>6111</v>
      </c>
      <c r="B9" s="95" t="s">
        <v>71</v>
      </c>
      <c r="C9" s="62" t="s">
        <v>72</v>
      </c>
      <c r="D9" s="292"/>
      <c r="E9" s="292"/>
      <c r="F9" s="64" t="str">
        <f t="shared" si="0"/>
        <v>-</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0</v>
      </c>
      <c r="E23" s="63">
        <f t="shared" si="4"/>
        <v>0</v>
      </c>
      <c r="F23" s="64" t="str">
        <f t="shared" si="0"/>
        <v>-</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c r="E27" s="292"/>
      <c r="F27" s="64" t="str">
        <f t="shared" si="0"/>
        <v>-</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0</v>
      </c>
      <c r="E50" s="67">
        <f>E51+E54+E59+E62+E65+E68+E71+E74+E77</f>
        <v>0</v>
      </c>
      <c r="F50" s="64" t="str">
        <f t="shared" si="0"/>
        <v>-</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0</v>
      </c>
      <c r="E59" s="63">
        <f t="shared" si="12"/>
        <v>0</v>
      </c>
      <c r="F59" s="64" t="str">
        <f t="shared" si="0"/>
        <v>-</v>
      </c>
    </row>
    <row r="60" spans="1:6" ht="24" x14ac:dyDescent="0.2">
      <c r="A60" s="61">
        <v>6331</v>
      </c>
      <c r="B60" s="107" t="s">
        <v>173</v>
      </c>
      <c r="C60" s="62" t="s">
        <v>174</v>
      </c>
      <c r="D60" s="292"/>
      <c r="E60" s="292"/>
      <c r="F60" s="64" t="str">
        <f t="shared" si="0"/>
        <v>-</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0</v>
      </c>
      <c r="E62" s="63">
        <f t="shared" si="13"/>
        <v>0</v>
      </c>
      <c r="F62" s="64" t="str">
        <f t="shared" si="0"/>
        <v>-</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0</v>
      </c>
      <c r="E82" s="63">
        <f t="shared" si="19"/>
        <v>0</v>
      </c>
      <c r="F82" s="64" t="str">
        <f t="shared" si="0"/>
        <v>-</v>
      </c>
    </row>
    <row r="83" spans="1:6" ht="12.75" customHeight="1" x14ac:dyDescent="0.2">
      <c r="A83" s="61">
        <v>641</v>
      </c>
      <c r="B83" s="95" t="s">
        <v>219</v>
      </c>
      <c r="C83" s="62" t="s">
        <v>220</v>
      </c>
      <c r="D83" s="63">
        <f t="shared" ref="D83:E83" si="20">SUM(D84:D90)</f>
        <v>0</v>
      </c>
      <c r="E83" s="63">
        <f t="shared" si="20"/>
        <v>0</v>
      </c>
      <c r="F83" s="64" t="str">
        <f t="shared" si="0"/>
        <v>-</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c r="E85" s="292"/>
      <c r="F85" s="64" t="str">
        <f t="shared" si="0"/>
        <v>-</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0</v>
      </c>
      <c r="E91" s="63">
        <f t="shared" si="21"/>
        <v>0</v>
      </c>
      <c r="F91" s="64" t="str">
        <f t="shared" si="0"/>
        <v>-</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c r="E93" s="292"/>
      <c r="F93" s="64" t="str">
        <f t="shared" si="0"/>
        <v>-</v>
      </c>
    </row>
    <row r="94" spans="1:6" ht="12.75" customHeight="1" x14ac:dyDescent="0.2">
      <c r="A94" s="61">
        <v>6423</v>
      </c>
      <c r="B94" s="95" t="s">
        <v>241</v>
      </c>
      <c r="C94" s="62" t="s">
        <v>242</v>
      </c>
      <c r="D94" s="292"/>
      <c r="E94" s="292"/>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12999</v>
      </c>
      <c r="E106" s="63">
        <f t="shared" si="23"/>
        <v>16593.900000000001</v>
      </c>
      <c r="F106" s="64">
        <f t="shared" si="0"/>
        <v>127.65520424648051</v>
      </c>
    </row>
    <row r="107" spans="1:6" ht="12.75" customHeight="1" x14ac:dyDescent="0.2">
      <c r="A107" s="61">
        <v>651</v>
      </c>
      <c r="B107" s="95" t="s">
        <v>267</v>
      </c>
      <c r="C107" s="62" t="s">
        <v>268</v>
      </c>
      <c r="D107" s="63">
        <f t="shared" ref="D107:E107" si="24">SUM(D108:D111)</f>
        <v>0</v>
      </c>
      <c r="E107" s="63">
        <f t="shared" si="24"/>
        <v>0</v>
      </c>
      <c r="F107" s="64" t="str">
        <f t="shared" si="0"/>
        <v>-</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c r="E111" s="292"/>
      <c r="F111" s="64" t="str">
        <f t="shared" si="0"/>
        <v>-</v>
      </c>
    </row>
    <row r="112" spans="1:6" ht="12.75" customHeight="1" x14ac:dyDescent="0.2">
      <c r="A112" s="61">
        <v>652</v>
      </c>
      <c r="B112" s="95" t="s">
        <v>277</v>
      </c>
      <c r="C112" s="62" t="s">
        <v>278</v>
      </c>
      <c r="D112" s="63">
        <f t="shared" ref="D112:E112" si="25">SUM(D113:D119)</f>
        <v>12999</v>
      </c>
      <c r="E112" s="63">
        <f t="shared" si="25"/>
        <v>16593.900000000001</v>
      </c>
      <c r="F112" s="64">
        <f t="shared" si="0"/>
        <v>127.65520424648051</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322">
        <v>12999</v>
      </c>
      <c r="E117" s="292">
        <v>16593.900000000001</v>
      </c>
      <c r="F117" s="64">
        <f t="shared" si="0"/>
        <v>127.65520424648051</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0</v>
      </c>
      <c r="E120" s="63">
        <f t="shared" si="26"/>
        <v>0</v>
      </c>
      <c r="F120" s="64" t="str">
        <f t="shared" si="0"/>
        <v>-</v>
      </c>
    </row>
    <row r="121" spans="1:6" ht="12.75" customHeight="1" x14ac:dyDescent="0.2">
      <c r="A121" s="61">
        <v>6531</v>
      </c>
      <c r="B121" s="95" t="s">
        <v>295</v>
      </c>
      <c r="C121" s="62" t="s">
        <v>296</v>
      </c>
      <c r="D121" s="292"/>
      <c r="E121" s="292"/>
      <c r="F121" s="64" t="str">
        <f t="shared" si="0"/>
        <v>-</v>
      </c>
    </row>
    <row r="122" spans="1:6" ht="12.75" customHeight="1" x14ac:dyDescent="0.2">
      <c r="A122" s="61">
        <v>6532</v>
      </c>
      <c r="B122" s="95" t="s">
        <v>297</v>
      </c>
      <c r="C122" s="62" t="s">
        <v>298</v>
      </c>
      <c r="D122" s="292"/>
      <c r="E122" s="292"/>
      <c r="F122" s="64" t="str">
        <f t="shared" si="0"/>
        <v>-</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0</v>
      </c>
      <c r="E124" s="63">
        <f t="shared" si="27"/>
        <v>13702.77</v>
      </c>
      <c r="F124" s="64" t="str">
        <f t="shared" si="0"/>
        <v>-</v>
      </c>
    </row>
    <row r="125" spans="1:6" ht="12.75" customHeight="1" x14ac:dyDescent="0.2">
      <c r="A125" s="61">
        <v>661</v>
      </c>
      <c r="B125" s="107" t="s">
        <v>303</v>
      </c>
      <c r="C125" s="62" t="s">
        <v>304</v>
      </c>
      <c r="D125" s="63">
        <f t="shared" ref="D125:E125" si="28">SUM(D126:D127)</f>
        <v>0</v>
      </c>
      <c r="E125" s="63">
        <f t="shared" si="28"/>
        <v>13702.77</v>
      </c>
      <c r="F125" s="64" t="str">
        <f t="shared" si="0"/>
        <v>-</v>
      </c>
    </row>
    <row r="126" spans="1:6" ht="12.75" customHeight="1" x14ac:dyDescent="0.2">
      <c r="A126" s="61">
        <v>6614</v>
      </c>
      <c r="B126" s="107" t="s">
        <v>305</v>
      </c>
      <c r="C126" s="62" t="s">
        <v>306</v>
      </c>
      <c r="D126" s="292">
        <v>0</v>
      </c>
      <c r="E126" s="292">
        <v>1212</v>
      </c>
      <c r="F126" s="64" t="str">
        <f t="shared" si="0"/>
        <v>-</v>
      </c>
    </row>
    <row r="127" spans="1:6" ht="12.75" customHeight="1" x14ac:dyDescent="0.2">
      <c r="A127" s="61">
        <v>6615</v>
      </c>
      <c r="B127" s="107" t="s">
        <v>307</v>
      </c>
      <c r="C127" s="62" t="s">
        <v>308</v>
      </c>
      <c r="D127" s="292">
        <v>0</v>
      </c>
      <c r="E127" s="292">
        <v>12490.77</v>
      </c>
      <c r="F127" s="64" t="str">
        <f t="shared" si="0"/>
        <v>-</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4023172</v>
      </c>
      <c r="E133" s="63">
        <f t="shared" si="30"/>
        <v>4903438.17</v>
      </c>
      <c r="F133" s="64">
        <f t="shared" ref="F133:F222" si="31">IF(D133&lt;&gt;0,IF(E133/D133&gt;=100,"&gt;&gt;100",E133/D133*100),"-")</f>
        <v>121.87990396632308</v>
      </c>
    </row>
    <row r="134" spans="1:6" ht="24" x14ac:dyDescent="0.2">
      <c r="A134" s="61">
        <v>671</v>
      </c>
      <c r="B134" s="237" t="s">
        <v>321</v>
      </c>
      <c r="C134" s="62" t="s">
        <v>322</v>
      </c>
      <c r="D134" s="63">
        <f t="shared" ref="D134:E134" si="32">SUM(D135:D137)</f>
        <v>4023172</v>
      </c>
      <c r="E134" s="63">
        <f t="shared" si="32"/>
        <v>4903438.17</v>
      </c>
      <c r="F134" s="64">
        <f t="shared" si="31"/>
        <v>121.87990396632308</v>
      </c>
    </row>
    <row r="135" spans="1:6" ht="12.75" customHeight="1" x14ac:dyDescent="0.2">
      <c r="A135" s="61">
        <v>6711</v>
      </c>
      <c r="B135" s="95" t="s">
        <v>323</v>
      </c>
      <c r="C135" s="62" t="s">
        <v>324</v>
      </c>
      <c r="D135" s="322">
        <v>4023172</v>
      </c>
      <c r="E135" s="292">
        <v>4903438.17</v>
      </c>
      <c r="F135" s="64">
        <f t="shared" si="31"/>
        <v>121.87990396632308</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3982359</v>
      </c>
      <c r="E151" s="63">
        <f t="shared" si="35"/>
        <v>4770731.7299999995</v>
      </c>
      <c r="F151" s="64">
        <f t="shared" si="31"/>
        <v>119.79662632123321</v>
      </c>
    </row>
    <row r="152" spans="1:6" ht="12.75" customHeight="1" x14ac:dyDescent="0.2">
      <c r="A152" s="61">
        <v>31</v>
      </c>
      <c r="B152" s="95" t="s">
        <v>356</v>
      </c>
      <c r="C152" s="62" t="s">
        <v>357</v>
      </c>
      <c r="D152" s="63">
        <f t="shared" ref="D152:E152" si="36">D153+D158+D159</f>
        <v>3418181</v>
      </c>
      <c r="E152" s="63">
        <f t="shared" si="36"/>
        <v>3899350.5599999996</v>
      </c>
      <c r="F152" s="64">
        <f t="shared" si="31"/>
        <v>114.07677241199339</v>
      </c>
    </row>
    <row r="153" spans="1:6" ht="12.75" customHeight="1" x14ac:dyDescent="0.2">
      <c r="A153" s="61">
        <v>311</v>
      </c>
      <c r="B153" s="95" t="s">
        <v>358</v>
      </c>
      <c r="C153" s="62" t="s">
        <v>359</v>
      </c>
      <c r="D153" s="63">
        <f t="shared" ref="D153:E153" si="37">SUM(D154:D157)</f>
        <v>2660701</v>
      </c>
      <c r="E153" s="63">
        <f t="shared" si="37"/>
        <v>3011656.05</v>
      </c>
      <c r="F153" s="64">
        <f t="shared" si="31"/>
        <v>113.19032277583989</v>
      </c>
    </row>
    <row r="154" spans="1:6" ht="12.75" customHeight="1" x14ac:dyDescent="0.2">
      <c r="A154" s="61">
        <v>3111</v>
      </c>
      <c r="B154" s="95" t="s">
        <v>360</v>
      </c>
      <c r="C154" s="62" t="s">
        <v>361</v>
      </c>
      <c r="D154" s="322">
        <v>2526602</v>
      </c>
      <c r="E154" s="292">
        <v>2787907.47</v>
      </c>
      <c r="F154" s="64">
        <f t="shared" si="31"/>
        <v>110.34216983917531</v>
      </c>
    </row>
    <row r="155" spans="1:6" ht="12.75" customHeight="1" x14ac:dyDescent="0.2">
      <c r="A155" s="61">
        <v>3112</v>
      </c>
      <c r="B155" s="95" t="s">
        <v>362</v>
      </c>
      <c r="C155" s="62" t="s">
        <v>363</v>
      </c>
      <c r="D155" s="322">
        <v>0</v>
      </c>
      <c r="E155" s="292">
        <v>0</v>
      </c>
      <c r="F155" s="64" t="str">
        <f t="shared" si="31"/>
        <v>-</v>
      </c>
    </row>
    <row r="156" spans="1:6" ht="12.75" customHeight="1" x14ac:dyDescent="0.2">
      <c r="A156" s="61">
        <v>3113</v>
      </c>
      <c r="B156" s="95" t="s">
        <v>364</v>
      </c>
      <c r="C156" s="62" t="s">
        <v>365</v>
      </c>
      <c r="D156" s="322">
        <v>134099</v>
      </c>
      <c r="E156" s="292">
        <v>220370.24</v>
      </c>
      <c r="F156" s="64">
        <f t="shared" si="31"/>
        <v>164.33399205064913</v>
      </c>
    </row>
    <row r="157" spans="1:6" ht="12.75" customHeight="1" x14ac:dyDescent="0.2">
      <c r="A157" s="61">
        <v>3114</v>
      </c>
      <c r="B157" s="95" t="s">
        <v>366</v>
      </c>
      <c r="C157" s="62" t="s">
        <v>367</v>
      </c>
      <c r="D157" s="322">
        <v>0</v>
      </c>
      <c r="E157" s="292">
        <v>3378.34</v>
      </c>
      <c r="F157" s="64" t="str">
        <f t="shared" si="31"/>
        <v>-</v>
      </c>
    </row>
    <row r="158" spans="1:6" ht="12.75" customHeight="1" x14ac:dyDescent="0.2">
      <c r="A158" s="61">
        <v>312</v>
      </c>
      <c r="B158" s="95" t="s">
        <v>368</v>
      </c>
      <c r="C158" s="62" t="s">
        <v>369</v>
      </c>
      <c r="D158" s="322">
        <v>29306</v>
      </c>
      <c r="E158" s="292">
        <v>61738.61</v>
      </c>
      <c r="F158" s="64">
        <f t="shared" si="31"/>
        <v>210.66883914556746</v>
      </c>
    </row>
    <row r="159" spans="1:6" ht="12.75" customHeight="1" x14ac:dyDescent="0.2">
      <c r="A159" s="61">
        <v>313</v>
      </c>
      <c r="B159" s="95" t="s">
        <v>370</v>
      </c>
      <c r="C159" s="62" t="s">
        <v>371</v>
      </c>
      <c r="D159" s="63">
        <f t="shared" ref="D159:E159" si="38">SUM(D160:D162)</f>
        <v>728174</v>
      </c>
      <c r="E159" s="63">
        <f t="shared" si="38"/>
        <v>825955.9</v>
      </c>
      <c r="F159" s="64">
        <f t="shared" si="31"/>
        <v>113.42837014230116</v>
      </c>
    </row>
    <row r="160" spans="1:6" ht="12.75" customHeight="1" x14ac:dyDescent="0.2">
      <c r="A160" s="61">
        <v>3131</v>
      </c>
      <c r="B160" s="95" t="s">
        <v>149</v>
      </c>
      <c r="C160" s="62" t="s">
        <v>372</v>
      </c>
      <c r="D160" s="322">
        <v>289158</v>
      </c>
      <c r="E160" s="292">
        <v>329032.65000000002</v>
      </c>
      <c r="F160" s="64">
        <f t="shared" si="31"/>
        <v>113.78991762289129</v>
      </c>
    </row>
    <row r="161" spans="1:6" ht="12.75" customHeight="1" x14ac:dyDescent="0.2">
      <c r="A161" s="61">
        <v>3132</v>
      </c>
      <c r="B161" s="95" t="s">
        <v>373</v>
      </c>
      <c r="C161" s="62" t="s">
        <v>374</v>
      </c>
      <c r="D161" s="322">
        <v>439016</v>
      </c>
      <c r="E161" s="292">
        <v>496923.25</v>
      </c>
      <c r="F161" s="64">
        <f t="shared" si="31"/>
        <v>113.19023680230333</v>
      </c>
    </row>
    <row r="162" spans="1:6" ht="12.75" customHeight="1" x14ac:dyDescent="0.2">
      <c r="A162" s="61">
        <v>3133</v>
      </c>
      <c r="B162" s="95" t="s">
        <v>375</v>
      </c>
      <c r="C162" s="62" t="s">
        <v>376</v>
      </c>
      <c r="D162" s="322">
        <v>0</v>
      </c>
      <c r="E162" s="292">
        <v>0</v>
      </c>
      <c r="F162" s="64" t="str">
        <f t="shared" si="31"/>
        <v>-</v>
      </c>
    </row>
    <row r="163" spans="1:6" ht="12.75" customHeight="1" x14ac:dyDescent="0.2">
      <c r="A163" s="61">
        <v>32</v>
      </c>
      <c r="B163" s="95" t="s">
        <v>377</v>
      </c>
      <c r="C163" s="62" t="s">
        <v>378</v>
      </c>
      <c r="D163" s="63">
        <f t="shared" ref="D163:E163" si="39">D164+D169+D177+D187+D188</f>
        <v>563101</v>
      </c>
      <c r="E163" s="63">
        <f t="shared" si="39"/>
        <v>870376.29000000027</v>
      </c>
      <c r="F163" s="64">
        <f t="shared" si="31"/>
        <v>154.56841490247757</v>
      </c>
    </row>
    <row r="164" spans="1:6" ht="12.75" customHeight="1" x14ac:dyDescent="0.2">
      <c r="A164" s="61">
        <v>321</v>
      </c>
      <c r="B164" s="95" t="s">
        <v>379</v>
      </c>
      <c r="C164" s="62" t="s">
        <v>380</v>
      </c>
      <c r="D164" s="63">
        <f t="shared" ref="D164:E164" si="40">SUM(D165:D168)</f>
        <v>97179</v>
      </c>
      <c r="E164" s="63">
        <f t="shared" si="40"/>
        <v>90505.57</v>
      </c>
      <c r="F164" s="64">
        <f t="shared" si="31"/>
        <v>93.132847631689984</v>
      </c>
    </row>
    <row r="165" spans="1:6" ht="12.75" customHeight="1" x14ac:dyDescent="0.2">
      <c r="A165" s="61">
        <v>3211</v>
      </c>
      <c r="B165" s="95" t="s">
        <v>381</v>
      </c>
      <c r="C165" s="62" t="s">
        <v>382</v>
      </c>
      <c r="D165" s="322">
        <v>2378</v>
      </c>
      <c r="E165" s="292">
        <v>4755</v>
      </c>
      <c r="F165" s="64">
        <f t="shared" si="31"/>
        <v>199.95794785534062</v>
      </c>
    </row>
    <row r="166" spans="1:6" ht="12.75" customHeight="1" x14ac:dyDescent="0.2">
      <c r="A166" s="61">
        <v>3212</v>
      </c>
      <c r="B166" s="95" t="s">
        <v>383</v>
      </c>
      <c r="C166" s="62" t="s">
        <v>384</v>
      </c>
      <c r="D166" s="322">
        <v>93901</v>
      </c>
      <c r="E166" s="292">
        <v>85750.57</v>
      </c>
      <c r="F166" s="64">
        <f t="shared" si="31"/>
        <v>91.320188283404875</v>
      </c>
    </row>
    <row r="167" spans="1:6" ht="12.75" customHeight="1" x14ac:dyDescent="0.2">
      <c r="A167" s="61">
        <v>3213</v>
      </c>
      <c r="B167" s="95" t="s">
        <v>385</v>
      </c>
      <c r="C167" s="62" t="s">
        <v>386</v>
      </c>
      <c r="D167" s="322">
        <v>900</v>
      </c>
      <c r="E167" s="292">
        <v>0</v>
      </c>
      <c r="F167" s="64">
        <f t="shared" si="31"/>
        <v>0</v>
      </c>
    </row>
    <row r="168" spans="1:6" ht="12.75" customHeight="1" x14ac:dyDescent="0.2">
      <c r="A168" s="61">
        <v>3214</v>
      </c>
      <c r="B168" s="95" t="s">
        <v>387</v>
      </c>
      <c r="C168" s="62" t="s">
        <v>388</v>
      </c>
      <c r="D168" s="322">
        <v>0</v>
      </c>
      <c r="E168" s="292">
        <v>0</v>
      </c>
      <c r="F168" s="64" t="str">
        <f t="shared" si="31"/>
        <v>-</v>
      </c>
    </row>
    <row r="169" spans="1:6" ht="12.75" customHeight="1" x14ac:dyDescent="0.2">
      <c r="A169" s="61">
        <v>322</v>
      </c>
      <c r="B169" s="95" t="s">
        <v>389</v>
      </c>
      <c r="C169" s="62" t="s">
        <v>390</v>
      </c>
      <c r="D169" s="63">
        <f t="shared" ref="D169:E169" si="41">SUM(D170:D176)</f>
        <v>319417</v>
      </c>
      <c r="E169" s="63">
        <f t="shared" si="41"/>
        <v>601595.92000000016</v>
      </c>
      <c r="F169" s="64">
        <f t="shared" si="31"/>
        <v>188.34186032678289</v>
      </c>
    </row>
    <row r="170" spans="1:6" ht="12.75" customHeight="1" x14ac:dyDescent="0.2">
      <c r="A170" s="61">
        <v>3221</v>
      </c>
      <c r="B170" s="95" t="s">
        <v>391</v>
      </c>
      <c r="C170" s="62" t="s">
        <v>392</v>
      </c>
      <c r="D170" s="322">
        <v>14405</v>
      </c>
      <c r="E170" s="292">
        <v>27657.279999999999</v>
      </c>
      <c r="F170" s="64">
        <f t="shared" si="31"/>
        <v>191.99777854911488</v>
      </c>
    </row>
    <row r="171" spans="1:6" ht="12.75" customHeight="1" x14ac:dyDescent="0.2">
      <c r="A171" s="61">
        <v>3222</v>
      </c>
      <c r="B171" s="95" t="s">
        <v>393</v>
      </c>
      <c r="C171" s="62" t="s">
        <v>394</v>
      </c>
      <c r="D171" s="322">
        <v>178043</v>
      </c>
      <c r="E171" s="292">
        <v>245371.75</v>
      </c>
      <c r="F171" s="64">
        <f t="shared" si="31"/>
        <v>137.81600512235806</v>
      </c>
    </row>
    <row r="172" spans="1:6" ht="12.75" customHeight="1" x14ac:dyDescent="0.2">
      <c r="A172" s="61">
        <v>3223</v>
      </c>
      <c r="B172" s="95" t="s">
        <v>395</v>
      </c>
      <c r="C172" s="62" t="s">
        <v>396</v>
      </c>
      <c r="D172" s="322">
        <v>107781</v>
      </c>
      <c r="E172" s="292">
        <v>240071.64</v>
      </c>
      <c r="F172" s="64">
        <f t="shared" si="31"/>
        <v>222.74022323043948</v>
      </c>
    </row>
    <row r="173" spans="1:6" ht="12.75" customHeight="1" x14ac:dyDescent="0.2">
      <c r="A173" s="61">
        <v>3224</v>
      </c>
      <c r="B173" s="95" t="s">
        <v>397</v>
      </c>
      <c r="C173" s="62" t="s">
        <v>398</v>
      </c>
      <c r="D173" s="322">
        <v>13542</v>
      </c>
      <c r="E173" s="292">
        <v>66490.3</v>
      </c>
      <c r="F173" s="64">
        <f t="shared" si="31"/>
        <v>490.99320632107515</v>
      </c>
    </row>
    <row r="174" spans="1:6" ht="12.75" customHeight="1" x14ac:dyDescent="0.2">
      <c r="A174" s="61">
        <v>3225</v>
      </c>
      <c r="B174" s="95" t="s">
        <v>399</v>
      </c>
      <c r="C174" s="62" t="s">
        <v>400</v>
      </c>
      <c r="D174" s="322">
        <v>5646</v>
      </c>
      <c r="E174" s="292">
        <v>18588.05</v>
      </c>
      <c r="F174" s="64">
        <f t="shared" si="31"/>
        <v>329.22511512575272</v>
      </c>
    </row>
    <row r="175" spans="1:6" ht="12.75" customHeight="1" x14ac:dyDescent="0.2">
      <c r="A175" s="61">
        <v>3226</v>
      </c>
      <c r="B175" s="95" t="s">
        <v>401</v>
      </c>
      <c r="C175" s="62" t="s">
        <v>402</v>
      </c>
      <c r="D175" s="322">
        <v>0</v>
      </c>
      <c r="E175" s="292">
        <v>0</v>
      </c>
      <c r="F175" s="64" t="str">
        <f t="shared" si="31"/>
        <v>-</v>
      </c>
    </row>
    <row r="176" spans="1:6" ht="12.75" customHeight="1" x14ac:dyDescent="0.2">
      <c r="A176" s="61">
        <v>3227</v>
      </c>
      <c r="B176" s="95" t="s">
        <v>403</v>
      </c>
      <c r="C176" s="62" t="s">
        <v>404</v>
      </c>
      <c r="D176" s="322">
        <v>0</v>
      </c>
      <c r="E176" s="292">
        <v>3416.9</v>
      </c>
      <c r="F176" s="64" t="str">
        <f t="shared" si="31"/>
        <v>-</v>
      </c>
    </row>
    <row r="177" spans="1:6" ht="12.75" customHeight="1" x14ac:dyDescent="0.2">
      <c r="A177" s="61">
        <v>323</v>
      </c>
      <c r="B177" s="95" t="s">
        <v>405</v>
      </c>
      <c r="C177" s="62" t="s">
        <v>406</v>
      </c>
      <c r="D177" s="63">
        <f t="shared" ref="D177:E177" si="42">SUM(D178:D186)</f>
        <v>109073</v>
      </c>
      <c r="E177" s="63">
        <f t="shared" si="42"/>
        <v>142184.79</v>
      </c>
      <c r="F177" s="64">
        <f t="shared" si="31"/>
        <v>130.35745784933027</v>
      </c>
    </row>
    <row r="178" spans="1:6" ht="12.75" customHeight="1" x14ac:dyDescent="0.2">
      <c r="A178" s="61">
        <v>3231</v>
      </c>
      <c r="B178" s="95" t="s">
        <v>407</v>
      </c>
      <c r="C178" s="62" t="s">
        <v>408</v>
      </c>
      <c r="D178" s="322">
        <v>13183</v>
      </c>
      <c r="E178" s="292">
        <v>12692.26</v>
      </c>
      <c r="F178" s="64">
        <f t="shared" si="31"/>
        <v>96.277478570886757</v>
      </c>
    </row>
    <row r="179" spans="1:6" ht="12.75" customHeight="1" x14ac:dyDescent="0.2">
      <c r="A179" s="61">
        <v>3232</v>
      </c>
      <c r="B179" s="95" t="s">
        <v>409</v>
      </c>
      <c r="C179" s="62" t="s">
        <v>410</v>
      </c>
      <c r="D179" s="322">
        <v>8461</v>
      </c>
      <c r="E179" s="292">
        <v>35083.31</v>
      </c>
      <c r="F179" s="64">
        <f t="shared" si="31"/>
        <v>414.64732301146432</v>
      </c>
    </row>
    <row r="180" spans="1:6" ht="12.75" customHeight="1" x14ac:dyDescent="0.2">
      <c r="A180" s="61">
        <v>3233</v>
      </c>
      <c r="B180" s="95" t="s">
        <v>411</v>
      </c>
      <c r="C180" s="62" t="s">
        <v>412</v>
      </c>
      <c r="D180" s="322">
        <v>0</v>
      </c>
      <c r="E180" s="292">
        <v>3726</v>
      </c>
      <c r="F180" s="64" t="str">
        <f t="shared" si="31"/>
        <v>-</v>
      </c>
    </row>
    <row r="181" spans="1:6" ht="12.75" customHeight="1" x14ac:dyDescent="0.2">
      <c r="A181" s="61">
        <v>3234</v>
      </c>
      <c r="B181" s="95" t="s">
        <v>413</v>
      </c>
      <c r="C181" s="62" t="s">
        <v>414</v>
      </c>
      <c r="D181" s="322">
        <v>52160</v>
      </c>
      <c r="E181" s="292">
        <v>67535.149999999994</v>
      </c>
      <c r="F181" s="64">
        <f t="shared" si="31"/>
        <v>129.47689800613495</v>
      </c>
    </row>
    <row r="182" spans="1:6" ht="12.75" customHeight="1" x14ac:dyDescent="0.2">
      <c r="A182" s="61">
        <v>3235</v>
      </c>
      <c r="B182" s="95" t="s">
        <v>415</v>
      </c>
      <c r="C182" s="62" t="s">
        <v>416</v>
      </c>
      <c r="D182" s="322">
        <v>0</v>
      </c>
      <c r="E182" s="292">
        <v>0</v>
      </c>
      <c r="F182" s="64" t="str">
        <f t="shared" si="31"/>
        <v>-</v>
      </c>
    </row>
    <row r="183" spans="1:6" ht="12.75" customHeight="1" x14ac:dyDescent="0.2">
      <c r="A183" s="61">
        <v>3236</v>
      </c>
      <c r="B183" s="95" t="s">
        <v>417</v>
      </c>
      <c r="C183" s="62" t="s">
        <v>418</v>
      </c>
      <c r="D183" s="322">
        <v>9712</v>
      </c>
      <c r="E183" s="292">
        <v>8429.25</v>
      </c>
      <c r="F183" s="64">
        <f t="shared" si="31"/>
        <v>86.792112850082376</v>
      </c>
    </row>
    <row r="184" spans="1:6" ht="12.75" customHeight="1" x14ac:dyDescent="0.2">
      <c r="A184" s="61">
        <v>3237</v>
      </c>
      <c r="B184" s="95" t="s">
        <v>419</v>
      </c>
      <c r="C184" s="62" t="s">
        <v>420</v>
      </c>
      <c r="D184" s="322">
        <v>22419</v>
      </c>
      <c r="E184" s="292">
        <v>13230.78</v>
      </c>
      <c r="F184" s="64">
        <f t="shared" si="31"/>
        <v>59.015923993041618</v>
      </c>
    </row>
    <row r="185" spans="1:6" ht="12.75" customHeight="1" x14ac:dyDescent="0.2">
      <c r="A185" s="61">
        <v>3238</v>
      </c>
      <c r="B185" s="95" t="s">
        <v>421</v>
      </c>
      <c r="C185" s="62" t="s">
        <v>422</v>
      </c>
      <c r="D185" s="322">
        <v>25</v>
      </c>
      <c r="E185" s="292">
        <v>25</v>
      </c>
      <c r="F185" s="64">
        <f t="shared" si="31"/>
        <v>100</v>
      </c>
    </row>
    <row r="186" spans="1:6" ht="12.75" customHeight="1" x14ac:dyDescent="0.2">
      <c r="A186" s="61">
        <v>3239</v>
      </c>
      <c r="B186" s="95" t="s">
        <v>423</v>
      </c>
      <c r="C186" s="62" t="s">
        <v>424</v>
      </c>
      <c r="D186" s="322">
        <v>3113</v>
      </c>
      <c r="E186" s="292">
        <v>1463.04</v>
      </c>
      <c r="F186" s="64">
        <f t="shared" si="31"/>
        <v>46.997751365242529</v>
      </c>
    </row>
    <row r="187" spans="1:6" ht="12.75" customHeight="1" x14ac:dyDescent="0.2">
      <c r="A187" s="61">
        <v>324</v>
      </c>
      <c r="B187" s="95" t="s">
        <v>425</v>
      </c>
      <c r="C187" s="62" t="s">
        <v>426</v>
      </c>
      <c r="D187" s="322">
        <v>0</v>
      </c>
      <c r="E187" s="292">
        <v>0</v>
      </c>
      <c r="F187" s="64" t="str">
        <f t="shared" si="31"/>
        <v>-</v>
      </c>
    </row>
    <row r="188" spans="1:6" ht="12.75" customHeight="1" x14ac:dyDescent="0.2">
      <c r="A188" s="61">
        <v>329</v>
      </c>
      <c r="B188" s="95" t="s">
        <v>427</v>
      </c>
      <c r="C188" s="62" t="s">
        <v>428</v>
      </c>
      <c r="D188" s="63">
        <f t="shared" ref="D188:E188" si="43">SUM(D189:D195)</f>
        <v>37432</v>
      </c>
      <c r="E188" s="63">
        <f t="shared" si="43"/>
        <v>36090.01</v>
      </c>
      <c r="F188" s="64">
        <f t="shared" si="31"/>
        <v>96.41485894421885</v>
      </c>
    </row>
    <row r="189" spans="1:6" ht="12.75" customHeight="1" x14ac:dyDescent="0.2">
      <c r="A189" s="61">
        <v>3291</v>
      </c>
      <c r="B189" s="237" t="s">
        <v>429</v>
      </c>
      <c r="C189" s="62" t="s">
        <v>430</v>
      </c>
      <c r="D189" s="322">
        <v>31480</v>
      </c>
      <c r="E189" s="292">
        <v>34473.33</v>
      </c>
      <c r="F189" s="64">
        <f t="shared" si="31"/>
        <v>109.50867217280813</v>
      </c>
    </row>
    <row r="190" spans="1:6" ht="12.75" customHeight="1" x14ac:dyDescent="0.2">
      <c r="A190" s="61">
        <v>3292</v>
      </c>
      <c r="B190" s="95" t="s">
        <v>431</v>
      </c>
      <c r="C190" s="62" t="s">
        <v>432</v>
      </c>
      <c r="D190" s="322">
        <v>597</v>
      </c>
      <c r="E190" s="292">
        <v>1191.68</v>
      </c>
      <c r="F190" s="64">
        <f t="shared" si="31"/>
        <v>199.61139028475714</v>
      </c>
    </row>
    <row r="191" spans="1:6" ht="12.75" customHeight="1" x14ac:dyDescent="0.2">
      <c r="A191" s="61">
        <v>3293</v>
      </c>
      <c r="B191" s="95" t="s">
        <v>433</v>
      </c>
      <c r="C191" s="62" t="s">
        <v>434</v>
      </c>
      <c r="D191" s="322">
        <v>0</v>
      </c>
      <c r="E191" s="292">
        <v>0</v>
      </c>
      <c r="F191" s="64" t="str">
        <f t="shared" si="31"/>
        <v>-</v>
      </c>
    </row>
    <row r="192" spans="1:6" ht="12.75" customHeight="1" x14ac:dyDescent="0.2">
      <c r="A192" s="61">
        <v>3294</v>
      </c>
      <c r="B192" s="95" t="s">
        <v>435</v>
      </c>
      <c r="C192" s="62" t="s">
        <v>436</v>
      </c>
      <c r="D192" s="322">
        <v>0</v>
      </c>
      <c r="E192" s="292">
        <v>0</v>
      </c>
      <c r="F192" s="64" t="str">
        <f t="shared" si="31"/>
        <v>-</v>
      </c>
    </row>
    <row r="193" spans="1:6" ht="12.75" customHeight="1" x14ac:dyDescent="0.2">
      <c r="A193" s="61">
        <v>3295</v>
      </c>
      <c r="B193" s="95" t="s">
        <v>437</v>
      </c>
      <c r="C193" s="62" t="s">
        <v>438</v>
      </c>
      <c r="D193" s="322">
        <v>2550</v>
      </c>
      <c r="E193" s="292">
        <v>0</v>
      </c>
      <c r="F193" s="64">
        <f t="shared" si="31"/>
        <v>0</v>
      </c>
    </row>
    <row r="194" spans="1:6" ht="12.75" customHeight="1" x14ac:dyDescent="0.2">
      <c r="A194" s="61" t="s">
        <v>439</v>
      </c>
      <c r="B194" s="95" t="s">
        <v>440</v>
      </c>
      <c r="C194" s="62" t="s">
        <v>439</v>
      </c>
      <c r="D194" s="322">
        <v>0</v>
      </c>
      <c r="E194" s="292">
        <v>0</v>
      </c>
      <c r="F194" s="64" t="str">
        <f t="shared" si="31"/>
        <v>-</v>
      </c>
    </row>
    <row r="195" spans="1:6" ht="12.75" customHeight="1" x14ac:dyDescent="0.2">
      <c r="A195" s="61">
        <v>3299</v>
      </c>
      <c r="B195" s="95" t="s">
        <v>441</v>
      </c>
      <c r="C195" s="62" t="s">
        <v>442</v>
      </c>
      <c r="D195" s="322">
        <v>2805</v>
      </c>
      <c r="E195" s="292">
        <v>425</v>
      </c>
      <c r="F195" s="64">
        <f t="shared" si="31"/>
        <v>15.151515151515152</v>
      </c>
    </row>
    <row r="196" spans="1:6" ht="12.75" customHeight="1" x14ac:dyDescent="0.2">
      <c r="A196" s="61">
        <v>34</v>
      </c>
      <c r="B196" s="237" t="s">
        <v>443</v>
      </c>
      <c r="C196" s="62" t="s">
        <v>444</v>
      </c>
      <c r="D196" s="63">
        <f t="shared" ref="D196:E196" si="44">D197+D202+D210</f>
        <v>1077</v>
      </c>
      <c r="E196" s="63">
        <f t="shared" si="44"/>
        <v>1004.88</v>
      </c>
      <c r="F196" s="64">
        <f t="shared" si="31"/>
        <v>93.303621169916426</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1077</v>
      </c>
      <c r="E210" s="63">
        <f t="shared" si="47"/>
        <v>1004.88</v>
      </c>
      <c r="F210" s="64">
        <f t="shared" si="31"/>
        <v>93.303621169916426</v>
      </c>
    </row>
    <row r="211" spans="1:6" ht="12.75" customHeight="1" x14ac:dyDescent="0.2">
      <c r="A211" s="61">
        <v>3431</v>
      </c>
      <c r="B211" s="237" t="s">
        <v>473</v>
      </c>
      <c r="C211" s="62" t="s">
        <v>474</v>
      </c>
      <c r="D211" s="322">
        <v>1077</v>
      </c>
      <c r="E211" s="292">
        <v>1004.88</v>
      </c>
      <c r="F211" s="64">
        <f t="shared" si="31"/>
        <v>93.303621169916426</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0</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0</v>
      </c>
      <c r="E224" s="63">
        <f t="shared" si="51"/>
        <v>0</v>
      </c>
      <c r="F224" s="64" t="str">
        <f t="shared" ref="F224:F233" si="52">IF(D224&lt;&gt;0,IF(E224/D224&gt;=100,"&gt;&gt;100",E224/D224*100),"-")</f>
        <v>-</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4" x14ac:dyDescent="0.2">
      <c r="A241" s="61">
        <v>3672</v>
      </c>
      <c r="B241" s="95" t="s">
        <v>533</v>
      </c>
      <c r="C241" s="62" t="s">
        <v>534</v>
      </c>
      <c r="D241" s="292"/>
      <c r="E241" s="292"/>
      <c r="F241" s="64" t="str">
        <f t="shared" si="59"/>
        <v>-</v>
      </c>
    </row>
    <row r="242" spans="1:6" ht="24" x14ac:dyDescent="0.2">
      <c r="A242" s="61">
        <v>3673</v>
      </c>
      <c r="B242" s="95" t="s">
        <v>535</v>
      </c>
      <c r="C242" s="62" t="s">
        <v>536</v>
      </c>
      <c r="D242" s="292"/>
      <c r="E242" s="292"/>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0</v>
      </c>
      <c r="E252" s="63">
        <f t="shared" si="63"/>
        <v>0</v>
      </c>
      <c r="F252" s="64" t="str">
        <f t="shared" ref="F252:F257" si="64">IF(D252&lt;&gt;0,IF(E252/D252&gt;=100,"&gt;&gt;100",E252/D252*100),"-")</f>
        <v>-</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0</v>
      </c>
      <c r="E259" s="63">
        <f t="shared" si="66"/>
        <v>0</v>
      </c>
      <c r="F259" s="64" t="str">
        <f t="shared" ref="F259:F261" si="67">IF(D259&lt;&gt;0,IF(E259/D259&gt;=100,"&gt;&gt;100",E259/D259*100),"-")</f>
        <v>-</v>
      </c>
    </row>
    <row r="260" spans="1:6" ht="12.75" customHeight="1" x14ac:dyDescent="0.2">
      <c r="A260" s="61">
        <v>3721</v>
      </c>
      <c r="B260" s="95" t="s">
        <v>567</v>
      </c>
      <c r="C260" s="62" t="s">
        <v>568</v>
      </c>
      <c r="D260" s="292"/>
      <c r="E260" s="292"/>
      <c r="F260" s="64" t="str">
        <f t="shared" si="67"/>
        <v>-</v>
      </c>
    </row>
    <row r="261" spans="1:6" ht="12.75" customHeight="1" x14ac:dyDescent="0.2">
      <c r="A261" s="61">
        <v>3722</v>
      </c>
      <c r="B261" s="95" t="s">
        <v>569</v>
      </c>
      <c r="C261" s="62" t="s">
        <v>570</v>
      </c>
      <c r="D261" s="292"/>
      <c r="E261" s="292"/>
      <c r="F261" s="64" t="str">
        <f t="shared" si="67"/>
        <v>-</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0</v>
      </c>
      <c r="E263" s="63">
        <f t="shared" si="68"/>
        <v>0</v>
      </c>
      <c r="F263" s="64" t="str">
        <f t="shared" ref="F263:F266" si="69">IF(D263&lt;&gt;0,IF(E263/D263&gt;=100,"&gt;&gt;100",E263/D263*100),"-")</f>
        <v>-</v>
      </c>
    </row>
    <row r="264" spans="1:6" ht="12.75" customHeight="1" x14ac:dyDescent="0.2">
      <c r="A264" s="61">
        <v>381</v>
      </c>
      <c r="B264" s="95" t="s">
        <v>575</v>
      </c>
      <c r="C264" s="62" t="s">
        <v>576</v>
      </c>
      <c r="D264" s="63">
        <f t="shared" ref="D264:E264" si="70">SUM(D265:D267)</f>
        <v>0</v>
      </c>
      <c r="E264" s="63">
        <f t="shared" si="70"/>
        <v>0</v>
      </c>
      <c r="F264" s="64" t="str">
        <f t="shared" si="69"/>
        <v>-</v>
      </c>
    </row>
    <row r="265" spans="1:6" ht="12.75" customHeight="1" x14ac:dyDescent="0.2">
      <c r="A265" s="61">
        <v>3811</v>
      </c>
      <c r="B265" s="95" t="s">
        <v>577</v>
      </c>
      <c r="C265" s="62" t="s">
        <v>578</v>
      </c>
      <c r="D265" s="292"/>
      <c r="E265" s="292"/>
      <c r="F265" s="64" t="str">
        <f t="shared" si="69"/>
        <v>-</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3982359</v>
      </c>
      <c r="E289" s="63">
        <f t="shared" si="79"/>
        <v>4770731.7299999995</v>
      </c>
      <c r="F289" s="64">
        <f t="shared" si="76"/>
        <v>119.79662632123321</v>
      </c>
    </row>
    <row r="290" spans="1:6" ht="12.75" customHeight="1" x14ac:dyDescent="0.2">
      <c r="A290" s="61" t="s">
        <v>616</v>
      </c>
      <c r="B290" s="95" t="s">
        <v>627</v>
      </c>
      <c r="C290" s="62" t="s">
        <v>628</v>
      </c>
      <c r="D290" s="63">
        <f>IF(D6&gt;=D289,D6-D289,0)</f>
        <v>53812</v>
      </c>
      <c r="E290" s="63">
        <f>IF(E6&gt;=E289,E6-E289,0)</f>
        <v>163003.11000000034</v>
      </c>
      <c r="F290" s="64">
        <f t="shared" si="76"/>
        <v>302.91219430610334</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322">
        <v>132728</v>
      </c>
      <c r="E293" s="292">
        <v>369408.99</v>
      </c>
      <c r="F293" s="64">
        <f t="shared" si="76"/>
        <v>278.32031673799048</v>
      </c>
    </row>
    <row r="294" spans="1:6" ht="12.75" customHeight="1" x14ac:dyDescent="0.2">
      <c r="A294" s="61">
        <v>96</v>
      </c>
      <c r="B294" s="95" t="s">
        <v>635</v>
      </c>
      <c r="C294" s="62" t="s">
        <v>636</v>
      </c>
      <c r="D294" s="322">
        <v>1737</v>
      </c>
      <c r="E294" s="292">
        <v>6233.64</v>
      </c>
      <c r="F294" s="64">
        <f t="shared" si="76"/>
        <v>358.87392055267708</v>
      </c>
    </row>
    <row r="295" spans="1:6" ht="24" x14ac:dyDescent="0.2">
      <c r="A295" s="61">
        <v>9661</v>
      </c>
      <c r="B295" s="95" t="s">
        <v>637</v>
      </c>
      <c r="C295" s="62" t="s">
        <v>638</v>
      </c>
      <c r="D295" s="322">
        <v>1737</v>
      </c>
      <c r="E295" s="292">
        <v>6233.64</v>
      </c>
      <c r="F295" s="64">
        <f t="shared" si="76"/>
        <v>358.87392055267708</v>
      </c>
    </row>
    <row r="296" spans="1:6" ht="12.75" customHeight="1" x14ac:dyDescent="0.2">
      <c r="A296" s="68" t="s">
        <v>639</v>
      </c>
      <c r="B296" s="98" t="s">
        <v>640</v>
      </c>
      <c r="C296" s="69" t="s">
        <v>639</v>
      </c>
      <c r="D296" s="323">
        <v>0</v>
      </c>
      <c r="E296" s="293">
        <v>0</v>
      </c>
      <c r="F296" s="70" t="str">
        <f t="shared" si="76"/>
        <v>-</v>
      </c>
    </row>
    <row r="297" spans="1:6" s="91" customFormat="1" ht="20.100000000000001" customHeight="1" x14ac:dyDescent="0.2">
      <c r="A297" s="375" t="s">
        <v>641</v>
      </c>
      <c r="B297" s="376"/>
      <c r="C297" s="266"/>
      <c r="D297" s="71"/>
      <c r="E297" s="71"/>
      <c r="F297" s="72"/>
    </row>
    <row r="298" spans="1:6" ht="12.75" customHeight="1" x14ac:dyDescent="0.2">
      <c r="A298" s="61">
        <v>7</v>
      </c>
      <c r="B298" s="95" t="s">
        <v>642</v>
      </c>
      <c r="C298" s="62" t="s">
        <v>643</v>
      </c>
      <c r="D298" s="63">
        <f t="shared" ref="D298:E298" si="80">D299+D311+D344+D348</f>
        <v>0</v>
      </c>
      <c r="E298" s="63">
        <f t="shared" si="80"/>
        <v>0</v>
      </c>
      <c r="F298" s="64" t="str">
        <f t="shared" ref="F298:F418" si="81">IF(D298&lt;&gt;0,IF(E298/D298&gt;=100,"&gt;&gt;100",E298/D298*100),"-")</f>
        <v>-</v>
      </c>
    </row>
    <row r="299" spans="1:6" ht="12.75" customHeight="1" x14ac:dyDescent="0.2">
      <c r="A299" s="61">
        <v>71</v>
      </c>
      <c r="B299" s="95" t="s">
        <v>644</v>
      </c>
      <c r="C299" s="62" t="s">
        <v>645</v>
      </c>
      <c r="D299" s="63">
        <f t="shared" ref="D299:E299" si="82">D300+D304</f>
        <v>0</v>
      </c>
      <c r="E299" s="63">
        <f t="shared" si="82"/>
        <v>0</v>
      </c>
      <c r="F299" s="64" t="str">
        <f t="shared" si="81"/>
        <v>-</v>
      </c>
    </row>
    <row r="300" spans="1:6" ht="24" x14ac:dyDescent="0.2">
      <c r="A300" s="61">
        <v>711</v>
      </c>
      <c r="B300" s="95" t="s">
        <v>646</v>
      </c>
      <c r="C300" s="62" t="s">
        <v>647</v>
      </c>
      <c r="D300" s="63">
        <f t="shared" ref="D300:E300" si="83">SUM(D301:D303)</f>
        <v>0</v>
      </c>
      <c r="E300" s="63">
        <f t="shared" si="83"/>
        <v>0</v>
      </c>
      <c r="F300" s="64" t="str">
        <f t="shared" si="81"/>
        <v>-</v>
      </c>
    </row>
    <row r="301" spans="1:6" ht="12.75" customHeight="1" x14ac:dyDescent="0.2">
      <c r="A301" s="61">
        <v>7111</v>
      </c>
      <c r="B301" s="95" t="s">
        <v>648</v>
      </c>
      <c r="C301" s="62" t="s">
        <v>649</v>
      </c>
      <c r="D301" s="292"/>
      <c r="E301" s="292"/>
      <c r="F301" s="64" t="str">
        <f t="shared" si="81"/>
        <v>-</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4587</v>
      </c>
      <c r="E350" s="63">
        <f t="shared" si="95"/>
        <v>10797.95</v>
      </c>
      <c r="F350" s="64">
        <f t="shared" si="81"/>
        <v>235.40331371266623</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4587</v>
      </c>
      <c r="E363" s="63">
        <f t="shared" si="99"/>
        <v>10797.95</v>
      </c>
      <c r="F363" s="64">
        <f t="shared" si="81"/>
        <v>235.40331371266623</v>
      </c>
    </row>
    <row r="364" spans="1:6" ht="12.75" customHeight="1" x14ac:dyDescent="0.2">
      <c r="A364" s="61">
        <v>421</v>
      </c>
      <c r="B364" s="95" t="s">
        <v>766</v>
      </c>
      <c r="C364" s="62" t="s">
        <v>767</v>
      </c>
      <c r="D364" s="63">
        <f t="shared" ref="D364:E364" si="100">SUM(D365:D368)</f>
        <v>0</v>
      </c>
      <c r="E364" s="63">
        <f t="shared" si="100"/>
        <v>0</v>
      </c>
      <c r="F364" s="64" t="str">
        <f t="shared" si="81"/>
        <v>-</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c r="E366" s="292"/>
      <c r="F366" s="64" t="str">
        <f t="shared" si="81"/>
        <v>-</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c r="E368" s="292"/>
      <c r="F368" s="64" t="str">
        <f t="shared" si="81"/>
        <v>-</v>
      </c>
    </row>
    <row r="369" spans="1:6" ht="12.75" customHeight="1" x14ac:dyDescent="0.2">
      <c r="A369" s="61">
        <v>422</v>
      </c>
      <c r="B369" s="95" t="s">
        <v>772</v>
      </c>
      <c r="C369" s="62" t="s">
        <v>773</v>
      </c>
      <c r="D369" s="63">
        <f t="shared" ref="D369:E369" si="101">SUM(D370:D377)</f>
        <v>4587</v>
      </c>
      <c r="E369" s="63">
        <f t="shared" si="101"/>
        <v>10797.95</v>
      </c>
      <c r="F369" s="64">
        <f t="shared" si="81"/>
        <v>235.40331371266623</v>
      </c>
    </row>
    <row r="370" spans="1:6" ht="12.75" customHeight="1" x14ac:dyDescent="0.2">
      <c r="A370" s="61">
        <v>4221</v>
      </c>
      <c r="B370" s="95" t="s">
        <v>682</v>
      </c>
      <c r="C370" s="62" t="s">
        <v>774</v>
      </c>
      <c r="D370" s="292">
        <v>850</v>
      </c>
      <c r="E370" s="292">
        <v>1250</v>
      </c>
      <c r="F370" s="64">
        <f t="shared" si="81"/>
        <v>147.05882352941177</v>
      </c>
    </row>
    <row r="371" spans="1:6" ht="12.75" customHeight="1" x14ac:dyDescent="0.2">
      <c r="A371" s="61">
        <v>4222</v>
      </c>
      <c r="B371" s="95" t="s">
        <v>775</v>
      </c>
      <c r="C371" s="62" t="s">
        <v>776</v>
      </c>
      <c r="D371" s="292">
        <v>2537</v>
      </c>
      <c r="E371" s="292">
        <v>2865.45</v>
      </c>
      <c r="F371" s="64">
        <f t="shared" si="81"/>
        <v>112.94639337800551</v>
      </c>
    </row>
    <row r="372" spans="1:6" ht="12.75" customHeight="1" x14ac:dyDescent="0.2">
      <c r="A372" s="61">
        <v>4223</v>
      </c>
      <c r="B372" s="95" t="s">
        <v>686</v>
      </c>
      <c r="C372" s="62" t="s">
        <v>777</v>
      </c>
      <c r="D372" s="292"/>
      <c r="E372" s="292">
        <v>6682.5</v>
      </c>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v>1200</v>
      </c>
      <c r="E375" s="292"/>
      <c r="F375" s="64">
        <f t="shared" si="81"/>
        <v>0</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0</v>
      </c>
      <c r="E391" s="63">
        <f t="shared" si="105"/>
        <v>0</v>
      </c>
      <c r="F391" s="64" t="str">
        <f t="shared" si="81"/>
        <v>-</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c r="E395" s="292"/>
      <c r="F395" s="64" t="str">
        <f t="shared" si="81"/>
        <v>-</v>
      </c>
    </row>
    <row r="396" spans="1:6" ht="24"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4587</v>
      </c>
      <c r="E408" s="63">
        <f t="shared" si="111"/>
        <v>10797.95</v>
      </c>
      <c r="F408" s="64">
        <f t="shared" si="81"/>
        <v>235.40331371266623</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c r="E410" s="292"/>
      <c r="F410" s="64" t="str">
        <f t="shared" si="81"/>
        <v>-</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4036171</v>
      </c>
      <c r="E412" s="63">
        <f>E6+E298</f>
        <v>4933734.84</v>
      </c>
      <c r="F412" s="64">
        <f t="shared" si="81"/>
        <v>122.23800329569782</v>
      </c>
    </row>
    <row r="413" spans="1:6" ht="12.75" customHeight="1" x14ac:dyDescent="0.2">
      <c r="A413" s="61" t="s">
        <v>616</v>
      </c>
      <c r="B413" s="95" t="s">
        <v>839</v>
      </c>
      <c r="C413" s="62" t="s">
        <v>840</v>
      </c>
      <c r="D413" s="63">
        <f t="shared" ref="D413:E413" si="112">D289+D350</f>
        <v>3986946</v>
      </c>
      <c r="E413" s="63">
        <f t="shared" si="112"/>
        <v>4781529.68</v>
      </c>
      <c r="F413" s="64">
        <f t="shared" si="81"/>
        <v>119.92963235519116</v>
      </c>
    </row>
    <row r="414" spans="1:6" ht="12.75" customHeight="1" x14ac:dyDescent="0.2">
      <c r="A414" s="61" t="s">
        <v>616</v>
      </c>
      <c r="B414" s="95" t="s">
        <v>841</v>
      </c>
      <c r="C414" s="62" t="s">
        <v>842</v>
      </c>
      <c r="D414" s="63">
        <f t="shared" ref="D414:E414" si="113">IF(D412&gt;=D413,D412-D413,0)</f>
        <v>49225</v>
      </c>
      <c r="E414" s="63">
        <f t="shared" si="113"/>
        <v>152205.16000000015</v>
      </c>
      <c r="F414" s="64">
        <f t="shared" si="81"/>
        <v>309.20296597257521</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132728</v>
      </c>
      <c r="E417" s="63">
        <f t="shared" si="116"/>
        <v>369408.99</v>
      </c>
      <c r="F417" s="64">
        <f t="shared" si="81"/>
        <v>278.32031673799048</v>
      </c>
    </row>
    <row r="418" spans="1:6" ht="12.75" customHeight="1" x14ac:dyDescent="0.2">
      <c r="A418" s="68" t="s">
        <v>850</v>
      </c>
      <c r="B418" s="98" t="s">
        <v>851</v>
      </c>
      <c r="C418" s="69" t="s">
        <v>852</v>
      </c>
      <c r="D418" s="75">
        <f t="shared" ref="D418:E418" si="117">D294+D411</f>
        <v>1737</v>
      </c>
      <c r="E418" s="75">
        <f t="shared" si="117"/>
        <v>6233.64</v>
      </c>
      <c r="F418" s="70">
        <f t="shared" si="81"/>
        <v>358.87392055267708</v>
      </c>
    </row>
    <row r="419" spans="1:6" s="91" customFormat="1" ht="20.100000000000001" customHeight="1" x14ac:dyDescent="0.2">
      <c r="A419" s="375" t="s">
        <v>853</v>
      </c>
      <c r="B419" s="376"/>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0</v>
      </c>
      <c r="E593" s="63">
        <f t="shared" si="167"/>
        <v>0</v>
      </c>
      <c r="F593" s="64" t="str">
        <f t="shared" si="119"/>
        <v>-</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0</v>
      </c>
      <c r="E605" s="63">
        <f t="shared" si="171"/>
        <v>0</v>
      </c>
      <c r="F605" s="64" t="str">
        <f t="shared" si="119"/>
        <v>-</v>
      </c>
    </row>
    <row r="606" spans="1:6" ht="24" x14ac:dyDescent="0.2">
      <c r="A606" s="61">
        <v>5443</v>
      </c>
      <c r="B606" s="95" t="s">
        <v>1217</v>
      </c>
      <c r="C606" s="62" t="s">
        <v>1218</v>
      </c>
      <c r="D606" s="292"/>
      <c r="E606" s="292"/>
      <c r="F606" s="64" t="str">
        <f t="shared" si="119"/>
        <v>-</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c r="E637" s="292"/>
      <c r="F637" s="64" t="str">
        <f t="shared" si="119"/>
        <v>-</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4036171</v>
      </c>
      <c r="E639" s="63">
        <f t="shared" si="180"/>
        <v>4933734.84</v>
      </c>
      <c r="F639" s="64">
        <f t="shared" si="119"/>
        <v>122.23800329569782</v>
      </c>
    </row>
    <row r="640" spans="1:6" ht="12.75" customHeight="1" x14ac:dyDescent="0.2">
      <c r="A640" s="61" t="s">
        <v>616</v>
      </c>
      <c r="B640" s="95" t="s">
        <v>1285</v>
      </c>
      <c r="C640" s="62" t="s">
        <v>1286</v>
      </c>
      <c r="D640" s="63">
        <f t="shared" ref="D640:E640" si="181">D413+D528</f>
        <v>3986946</v>
      </c>
      <c r="E640" s="63">
        <f t="shared" si="181"/>
        <v>4781529.68</v>
      </c>
      <c r="F640" s="64">
        <f t="shared" si="119"/>
        <v>119.92963235519116</v>
      </c>
    </row>
    <row r="641" spans="1:6" ht="12.75" customHeight="1" x14ac:dyDescent="0.2">
      <c r="A641" s="61" t="s">
        <v>616</v>
      </c>
      <c r="B641" s="95" t="s">
        <v>1287</v>
      </c>
      <c r="C641" s="62" t="s">
        <v>1288</v>
      </c>
      <c r="D641" s="63">
        <f t="shared" ref="D641:E641" si="182">IF(D639&gt;=D640,D639-D640,0)</f>
        <v>49225</v>
      </c>
      <c r="E641" s="63">
        <f t="shared" si="182"/>
        <v>152205.16000000015</v>
      </c>
      <c r="F641" s="64">
        <f t="shared" si="119"/>
        <v>309.20296597257521</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132728</v>
      </c>
      <c r="E644" s="63">
        <f t="shared" si="185"/>
        <v>369408.99</v>
      </c>
      <c r="F644" s="64">
        <f t="shared" si="119"/>
        <v>278.32031673799048</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83503</v>
      </c>
      <c r="E646" s="63">
        <f t="shared" si="187"/>
        <v>217203.82999999984</v>
      </c>
      <c r="F646" s="64">
        <f t="shared" si="119"/>
        <v>260.11500185622054</v>
      </c>
    </row>
    <row r="647" spans="1:6" ht="24" x14ac:dyDescent="0.2">
      <c r="A647" s="68" t="s">
        <v>1299</v>
      </c>
      <c r="B647" s="283" t="s">
        <v>1300</v>
      </c>
      <c r="C647" s="69" t="s">
        <v>1299</v>
      </c>
      <c r="D647" s="324">
        <v>1182630</v>
      </c>
      <c r="E647" s="293">
        <v>1335541.57</v>
      </c>
      <c r="F647" s="70">
        <f t="shared" si="119"/>
        <v>112.92978953687967</v>
      </c>
    </row>
    <row r="648" spans="1:6" s="91" customFormat="1" ht="20.100000000000001" customHeight="1" x14ac:dyDescent="0.2">
      <c r="A648" s="375" t="s">
        <v>1301</v>
      </c>
      <c r="B648" s="376"/>
      <c r="C648" s="266"/>
      <c r="D648" s="71"/>
      <c r="E648" s="71"/>
      <c r="F648" s="72"/>
    </row>
    <row r="649" spans="1:6" ht="12.75" customHeight="1" x14ac:dyDescent="0.2">
      <c r="A649" s="61">
        <v>11</v>
      </c>
      <c r="B649" s="95" t="s">
        <v>1302</v>
      </c>
      <c r="C649" s="62" t="s">
        <v>1303</v>
      </c>
      <c r="D649" s="325">
        <v>19579</v>
      </c>
      <c r="E649" s="292">
        <v>9988.9599999999991</v>
      </c>
      <c r="F649" s="64">
        <f t="shared" ref="F649:F723" si="188">IF(D649&lt;&gt;0,IF(E649/D649&gt;=100,"&gt;&gt;100",E649/D649*100),"-")</f>
        <v>51.01874457326727</v>
      </c>
    </row>
    <row r="650" spans="1:6" ht="12.75" customHeight="1" x14ac:dyDescent="0.2">
      <c r="A650" s="61" t="s">
        <v>1304</v>
      </c>
      <c r="B650" s="95" t="s">
        <v>1305</v>
      </c>
      <c r="C650" s="62" t="s">
        <v>1304</v>
      </c>
      <c r="D650" s="322">
        <v>4121832</v>
      </c>
      <c r="E650" s="292">
        <v>5005720.71</v>
      </c>
      <c r="F650" s="64">
        <f t="shared" si="188"/>
        <v>121.4440741398485</v>
      </c>
    </row>
    <row r="651" spans="1:6" ht="12.75" customHeight="1" x14ac:dyDescent="0.2">
      <c r="A651" s="61" t="s">
        <v>1306</v>
      </c>
      <c r="B651" s="95" t="s">
        <v>1307</v>
      </c>
      <c r="C651" s="62" t="s">
        <v>1306</v>
      </c>
      <c r="D651" s="322">
        <v>4116954</v>
      </c>
      <c r="E651" s="292">
        <v>5005857.34</v>
      </c>
      <c r="F651" s="64">
        <f t="shared" si="188"/>
        <v>121.59128666484979</v>
      </c>
    </row>
    <row r="652" spans="1:6" ht="24" x14ac:dyDescent="0.2">
      <c r="A652" s="61">
        <v>11</v>
      </c>
      <c r="B652" s="95" t="s">
        <v>1308</v>
      </c>
      <c r="C652" s="62" t="s">
        <v>1309</v>
      </c>
      <c r="D652" s="63">
        <f t="shared" ref="D652:E652" si="189">+D649+D650-D651</f>
        <v>24457</v>
      </c>
      <c r="E652" s="63">
        <f t="shared" si="189"/>
        <v>9852.3300000000745</v>
      </c>
      <c r="F652" s="64">
        <f t="shared" si="188"/>
        <v>40.284294884900333</v>
      </c>
    </row>
    <row r="653" spans="1:6" ht="24" x14ac:dyDescent="0.2">
      <c r="A653" s="61" t="s">
        <v>616</v>
      </c>
      <c r="B653" s="95" t="s">
        <v>1310</v>
      </c>
      <c r="C653" s="62" t="s">
        <v>1311</v>
      </c>
      <c r="D653" s="316"/>
      <c r="E653" s="316"/>
      <c r="F653" s="64" t="str">
        <f t="shared" si="188"/>
        <v>-</v>
      </c>
    </row>
    <row r="654" spans="1:6" ht="24" x14ac:dyDescent="0.2">
      <c r="A654" s="61" t="s">
        <v>616</v>
      </c>
      <c r="B654" s="95" t="s">
        <v>1312</v>
      </c>
      <c r="C654" s="62" t="s">
        <v>1313</v>
      </c>
      <c r="D654" s="322">
        <v>80</v>
      </c>
      <c r="E654" s="316">
        <v>82</v>
      </c>
      <c r="F654" s="64">
        <f t="shared" si="188"/>
        <v>102.49999999999999</v>
      </c>
    </row>
    <row r="655" spans="1:6" ht="12.75" customHeight="1" x14ac:dyDescent="0.2">
      <c r="A655" s="61" t="s">
        <v>616</v>
      </c>
      <c r="B655" s="95" t="s">
        <v>1314</v>
      </c>
      <c r="C655" s="62" t="s">
        <v>1315</v>
      </c>
      <c r="D655" s="322"/>
      <c r="E655" s="316"/>
      <c r="F655" s="64" t="str">
        <f t="shared" si="188"/>
        <v>-</v>
      </c>
    </row>
    <row r="656" spans="1:6" ht="12.75" customHeight="1" x14ac:dyDescent="0.2">
      <c r="A656" s="61" t="s">
        <v>616</v>
      </c>
      <c r="B656" s="95" t="s">
        <v>1316</v>
      </c>
      <c r="C656" s="62" t="s">
        <v>1317</v>
      </c>
      <c r="D656" s="322">
        <v>80</v>
      </c>
      <c r="E656" s="316">
        <v>85</v>
      </c>
      <c r="F656" s="64">
        <f t="shared" si="188"/>
        <v>106.25</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c r="E661" s="292"/>
      <c r="F661" s="64" t="str">
        <f t="shared" si="188"/>
        <v>-</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322">
        <v>12999</v>
      </c>
      <c r="E710" s="292">
        <v>16593.900000000001</v>
      </c>
      <c r="F710" s="64">
        <f t="shared" si="188"/>
        <v>127.65520424648051</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v>0</v>
      </c>
      <c r="E716" s="292">
        <v>41003.01</v>
      </c>
      <c r="F716" s="64" t="str">
        <f t="shared" si="188"/>
        <v>-</v>
      </c>
    </row>
    <row r="717" spans="1:6" ht="12.75" customHeight="1" x14ac:dyDescent="0.2">
      <c r="A717" s="61">
        <v>31215</v>
      </c>
      <c r="B717" s="95" t="s">
        <v>1421</v>
      </c>
      <c r="C717" s="62" t="s">
        <v>1422</v>
      </c>
      <c r="D717" s="322">
        <v>12772</v>
      </c>
      <c r="E717" s="292">
        <v>3608.64</v>
      </c>
      <c r="F717" s="64">
        <f t="shared" si="188"/>
        <v>28.254306295020353</v>
      </c>
    </row>
    <row r="718" spans="1:6" ht="12.75" customHeight="1" x14ac:dyDescent="0.2">
      <c r="A718" s="61">
        <v>32121</v>
      </c>
      <c r="B718" s="95" t="s">
        <v>1423</v>
      </c>
      <c r="C718" s="62" t="s">
        <v>1424</v>
      </c>
      <c r="D718" s="292">
        <v>88901</v>
      </c>
      <c r="E718" s="292">
        <v>80550.570000000007</v>
      </c>
      <c r="F718" s="64">
        <f t="shared" si="188"/>
        <v>90.607046039977064</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v>22419</v>
      </c>
      <c r="E722" s="292">
        <v>13230.78</v>
      </c>
      <c r="F722" s="64">
        <f t="shared" si="188"/>
        <v>59.015923993041618</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c r="E742" s="292"/>
      <c r="F742" s="64" t="str">
        <f t="shared" si="190"/>
        <v>-</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c r="E816" s="292"/>
      <c r="F816" s="64" t="str">
        <f t="shared" si="190"/>
        <v>-</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c r="E824" s="292"/>
      <c r="F824" s="64" t="str">
        <f t="shared" si="190"/>
        <v>-</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c r="E954" s="292"/>
      <c r="F954" s="64" t="str">
        <f t="shared" si="190"/>
        <v>-</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6" t="s">
        <v>1952</v>
      </c>
      <c r="B983" s="367"/>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4"/>
      <c r="E994" s="365"/>
      <c r="F994" s="87"/>
    </row>
    <row r="995" spans="1:6" ht="15" customHeight="1" x14ac:dyDescent="0.2">
      <c r="A995" s="233"/>
      <c r="B995" s="258"/>
      <c r="C995" s="268"/>
      <c r="D995" s="364"/>
      <c r="E995" s="365"/>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116 D118:E134 E117 D136:E153 E135 D159:E159 E154:E158 D163:E164 E160:E162 D169:E169 E165:E168 D177:E177 E170:E176 D188:E188 E178:E187 E189:E195 D212:E292 E211 D196:E210 D297:E646 E293:E296 D648:E648 E647 D652:E653 E649:E651 D657:E709 E654:E656 D711:E716 E710 D718:E982 E717">
    <cfRule type="cellIs" dxfId="46" priority="34" operator="lessThan">
      <formula>0</formula>
    </cfRule>
  </conditionalFormatting>
  <conditionalFormatting sqref="D117">
    <cfRule type="cellIs" dxfId="45" priority="29" stopIfTrue="1" operator="notEqual">
      <formula>ROUND(D117,0)</formula>
    </cfRule>
    <cfRule type="cellIs" dxfId="44" priority="30" stopIfTrue="1" operator="lessThan">
      <formula>0</formula>
    </cfRule>
  </conditionalFormatting>
  <conditionalFormatting sqref="D135">
    <cfRule type="cellIs" dxfId="43" priority="27" stopIfTrue="1" operator="notEqual">
      <formula>ROUND(D135,0)</formula>
    </cfRule>
    <cfRule type="cellIs" dxfId="42" priority="28" stopIfTrue="1" operator="lessThan">
      <formula>0</formula>
    </cfRule>
  </conditionalFormatting>
  <conditionalFormatting sqref="D154:D158">
    <cfRule type="cellIs" dxfId="41" priority="25" stopIfTrue="1" operator="notEqual">
      <formula>ROUND(D154,0)</formula>
    </cfRule>
    <cfRule type="cellIs" dxfId="40" priority="26" stopIfTrue="1" operator="lessThan">
      <formula>0</formula>
    </cfRule>
  </conditionalFormatting>
  <conditionalFormatting sqref="D160:D162">
    <cfRule type="cellIs" dxfId="39" priority="23" stopIfTrue="1" operator="notEqual">
      <formula>ROUND(D160,0)</formula>
    </cfRule>
    <cfRule type="cellIs" dxfId="38" priority="24" stopIfTrue="1" operator="lessThan">
      <formula>0</formula>
    </cfRule>
  </conditionalFormatting>
  <conditionalFormatting sqref="D165:D168">
    <cfRule type="cellIs" dxfId="37" priority="21" stopIfTrue="1" operator="notEqual">
      <formula>ROUND(D165,0)</formula>
    </cfRule>
    <cfRule type="cellIs" dxfId="36" priority="22" stopIfTrue="1" operator="lessThan">
      <formula>0</formula>
    </cfRule>
  </conditionalFormatting>
  <conditionalFormatting sqref="D170:D176">
    <cfRule type="cellIs" dxfId="35" priority="19" stopIfTrue="1" operator="notEqual">
      <formula>ROUND(D170,0)</formula>
    </cfRule>
    <cfRule type="cellIs" dxfId="34" priority="20" stopIfTrue="1" operator="lessThan">
      <formula>0</formula>
    </cfRule>
  </conditionalFormatting>
  <conditionalFormatting sqref="D178:D187">
    <cfRule type="cellIs" dxfId="33" priority="17" stopIfTrue="1" operator="notEqual">
      <formula>ROUND(D178,0)</formula>
    </cfRule>
    <cfRule type="cellIs" dxfId="32" priority="18" stopIfTrue="1" operator="lessThan">
      <formula>0</formula>
    </cfRule>
  </conditionalFormatting>
  <conditionalFormatting sqref="D189:D195">
    <cfRule type="cellIs" dxfId="31" priority="15" stopIfTrue="1" operator="notEqual">
      <formula>ROUND(D189,0)</formula>
    </cfRule>
    <cfRule type="cellIs" dxfId="30" priority="16" stopIfTrue="1" operator="lessThan">
      <formula>0</formula>
    </cfRule>
  </conditionalFormatting>
  <conditionalFormatting sqref="D211">
    <cfRule type="cellIs" dxfId="29" priority="13" stopIfTrue="1" operator="notEqual">
      <formula>ROUND(D211,0)</formula>
    </cfRule>
    <cfRule type="cellIs" dxfId="28" priority="14" stopIfTrue="1" operator="lessThan">
      <formula>0</formula>
    </cfRule>
  </conditionalFormatting>
  <conditionalFormatting sqref="D293:D296">
    <cfRule type="cellIs" dxfId="27" priority="11" stopIfTrue="1" operator="notEqual">
      <formula>ROUND(D293,0)</formula>
    </cfRule>
    <cfRule type="cellIs" dxfId="26" priority="12" stopIfTrue="1" operator="lessThan">
      <formula>0</formula>
    </cfRule>
  </conditionalFormatting>
  <conditionalFormatting sqref="D647">
    <cfRule type="cellIs" dxfId="25" priority="9" stopIfTrue="1" operator="notEqual">
      <formula>ROUND(D647,0)</formula>
    </cfRule>
    <cfRule type="cellIs" dxfId="24" priority="10" stopIfTrue="1" operator="lessThan">
      <formula>0</formula>
    </cfRule>
  </conditionalFormatting>
  <conditionalFormatting sqref="D649:D651">
    <cfRule type="cellIs" dxfId="23" priority="7" stopIfTrue="1" operator="notEqual">
      <formula>ROUND(D649,0)</formula>
    </cfRule>
    <cfRule type="cellIs" dxfId="22" priority="8" stopIfTrue="1" operator="lessThan">
      <formula>0</formula>
    </cfRule>
  </conditionalFormatting>
  <conditionalFormatting sqref="D654:D656">
    <cfRule type="cellIs" dxfId="21" priority="5" stopIfTrue="1" operator="notEqual">
      <formula>ROUND(D654,0)</formula>
    </cfRule>
    <cfRule type="cellIs" dxfId="20" priority="6" stopIfTrue="1" operator="lessThan">
      <formula>0</formula>
    </cfRule>
  </conditionalFormatting>
  <conditionalFormatting sqref="D710">
    <cfRule type="cellIs" dxfId="19" priority="3" stopIfTrue="1" operator="notEqual">
      <formula>ROUND(D710,0)</formula>
    </cfRule>
    <cfRule type="cellIs" dxfId="18" priority="4" stopIfTrue="1" operator="lessThan">
      <formula>0</formula>
    </cfRule>
  </conditionalFormatting>
  <conditionalFormatting sqref="D717">
    <cfRule type="cellIs" dxfId="17" priority="1" stopIfTrue="1" operator="notEqual">
      <formula>ROUND(D717,0)</formula>
    </cfRule>
    <cfRule type="cellIs" dxfId="16" priority="2" stopIfTrue="1"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7" width="14.42578125" style="109" customWidth="1"/>
    <col min="28" max="16384" width="14.42578125" style="109"/>
  </cols>
  <sheetData>
    <row r="1" spans="1:25" s="59" customFormat="1" ht="15" customHeight="1" x14ac:dyDescent="0.2">
      <c r="A1" s="377" t="s">
        <v>56</v>
      </c>
      <c r="B1" s="374"/>
      <c r="C1" s="378" t="s">
        <v>1974</v>
      </c>
      <c r="D1" s="369"/>
      <c r="E1" s="369"/>
      <c r="F1" s="370"/>
      <c r="G1" s="58"/>
      <c r="H1" s="58"/>
      <c r="I1" s="58"/>
      <c r="J1" s="58"/>
      <c r="K1" s="58"/>
      <c r="L1" s="58"/>
      <c r="M1" s="58"/>
      <c r="N1" s="58"/>
      <c r="O1" s="58"/>
      <c r="P1" s="58"/>
      <c r="Q1" s="58"/>
      <c r="R1" s="58"/>
      <c r="S1" s="58"/>
      <c r="T1" s="58"/>
      <c r="U1" s="58"/>
      <c r="V1" s="58"/>
      <c r="W1" s="58"/>
      <c r="X1" s="58"/>
    </row>
    <row r="2" spans="1:25" ht="50.1" customHeight="1" x14ac:dyDescent="0.25">
      <c r="A2" s="379" t="s">
        <v>40</v>
      </c>
      <c r="B2" s="380"/>
      <c r="C2" s="380"/>
      <c r="D2" s="380"/>
      <c r="E2" s="380"/>
      <c r="F2" s="380"/>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5" t="s">
        <v>1977</v>
      </c>
      <c r="B5" s="376"/>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43</v>
      </c>
      <c r="B69" s="107" t="s">
        <v>2081</v>
      </c>
      <c r="C69" s="113" t="s">
        <v>43</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2082</v>
      </c>
      <c r="B70" s="107" t="s">
        <v>2083</v>
      </c>
      <c r="C70" s="113" t="s">
        <v>2082</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2084</v>
      </c>
      <c r="B71" s="107" t="s">
        <v>2085</v>
      </c>
      <c r="C71" s="113" t="s">
        <v>2084</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2086</v>
      </c>
      <c r="B72" s="107" t="s">
        <v>2087</v>
      </c>
      <c r="C72" s="113" t="s">
        <v>2086</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2088</v>
      </c>
      <c r="B73" s="107" t="s">
        <v>2089</v>
      </c>
      <c r="C73" s="113" t="s">
        <v>2088</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2090</v>
      </c>
      <c r="B74" s="107" t="s">
        <v>2091</v>
      </c>
      <c r="C74" s="113" t="s">
        <v>2090</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2092</v>
      </c>
      <c r="B75" s="107" t="s">
        <v>2093</v>
      </c>
      <c r="C75" s="113" t="s">
        <v>2092</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2094</v>
      </c>
      <c r="B76" s="107" t="s">
        <v>2095</v>
      </c>
      <c r="C76" s="113" t="s">
        <v>2094</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2096</v>
      </c>
      <c r="B77" s="107" t="s">
        <v>2097</v>
      </c>
      <c r="C77" s="113" t="s">
        <v>2096</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2098</v>
      </c>
      <c r="B78" s="107" t="s">
        <v>2099</v>
      </c>
      <c r="C78" s="113" t="s">
        <v>2098</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2100</v>
      </c>
      <c r="B79" s="107" t="s">
        <v>2101</v>
      </c>
      <c r="C79" s="113" t="s">
        <v>2100</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2102</v>
      </c>
      <c r="B80" s="107" t="s">
        <v>2103</v>
      </c>
      <c r="C80" s="113" t="s">
        <v>2102</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2104</v>
      </c>
      <c r="B81" s="107" t="s">
        <v>2105</v>
      </c>
      <c r="C81" s="113" t="s">
        <v>2104</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2106</v>
      </c>
      <c r="B82" s="107" t="s">
        <v>2107</v>
      </c>
      <c r="C82" s="113" t="s">
        <v>2106</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2108</v>
      </c>
      <c r="B83" s="107" t="s">
        <v>2109</v>
      </c>
      <c r="C83" s="113" t="s">
        <v>2108</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2110</v>
      </c>
      <c r="B84" s="107" t="s">
        <v>2111</v>
      </c>
      <c r="C84" s="113" t="s">
        <v>2110</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2112</v>
      </c>
      <c r="B85" s="107" t="s">
        <v>2113</v>
      </c>
      <c r="C85" s="113" t="s">
        <v>2112</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2114</v>
      </c>
      <c r="B86" s="107" t="s">
        <v>2115</v>
      </c>
      <c r="C86" s="113" t="s">
        <v>2114</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2116</v>
      </c>
      <c r="B87" s="106" t="s">
        <v>2117</v>
      </c>
      <c r="C87" s="113" t="s">
        <v>2116</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2118</v>
      </c>
      <c r="C88" s="113" t="s">
        <v>2119</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2120</v>
      </c>
      <c r="B89" s="107" t="s">
        <v>2121</v>
      </c>
      <c r="C89" s="113" t="s">
        <v>2120</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2122</v>
      </c>
      <c r="B90" s="107" t="s">
        <v>2123</v>
      </c>
      <c r="C90" s="113" t="s">
        <v>2122</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2124</v>
      </c>
      <c r="B91" s="107" t="s">
        <v>2125</v>
      </c>
      <c r="C91" s="113" t="s">
        <v>2124</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2126</v>
      </c>
      <c r="B92" s="107" t="s">
        <v>2127</v>
      </c>
      <c r="C92" s="113" t="s">
        <v>2126</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2128</v>
      </c>
      <c r="B93" s="107" t="s">
        <v>2129</v>
      </c>
      <c r="C93" s="113" t="s">
        <v>2128</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2130</v>
      </c>
      <c r="B94" s="107" t="s">
        <v>2131</v>
      </c>
      <c r="C94" s="113" t="s">
        <v>2130</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2132</v>
      </c>
      <c r="B95" s="107" t="s">
        <v>2133</v>
      </c>
      <c r="C95" s="113" t="s">
        <v>2132</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2134</v>
      </c>
      <c r="B96" s="107" t="s">
        <v>2135</v>
      </c>
      <c r="C96" s="113" t="s">
        <v>2134</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2136</v>
      </c>
      <c r="B97" s="107" t="s">
        <v>2137</v>
      </c>
      <c r="C97" s="113" t="s">
        <v>2136</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2138</v>
      </c>
      <c r="B98" s="107" t="s">
        <v>2139</v>
      </c>
      <c r="C98" s="113" t="s">
        <v>2138</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2140</v>
      </c>
      <c r="B99" s="107" t="s">
        <v>2141</v>
      </c>
      <c r="C99" s="113" t="s">
        <v>2140</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2142</v>
      </c>
      <c r="B100" s="107" t="s">
        <v>2143</v>
      </c>
      <c r="C100" s="113" t="s">
        <v>2142</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2144</v>
      </c>
      <c r="B101" s="107" t="s">
        <v>2145</v>
      </c>
      <c r="C101" s="113" t="s">
        <v>2144</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2146</v>
      </c>
      <c r="B102" s="107" t="s">
        <v>2147</v>
      </c>
      <c r="C102" s="113" t="s">
        <v>2146</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2148</v>
      </c>
      <c r="B103" s="107" t="s">
        <v>2149</v>
      </c>
      <c r="C103" s="113" t="s">
        <v>2148</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2150</v>
      </c>
      <c r="B104" s="107" t="s">
        <v>2151</v>
      </c>
      <c r="C104" s="113" t="s">
        <v>2150</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2152</v>
      </c>
      <c r="B105" s="107" t="s">
        <v>2153</v>
      </c>
      <c r="C105" s="113" t="s">
        <v>2152</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2154</v>
      </c>
      <c r="C106" s="113" t="s">
        <v>2155</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2156</v>
      </c>
      <c r="B107" s="107" t="s">
        <v>2157</v>
      </c>
      <c r="C107" s="113" t="s">
        <v>2156</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2158</v>
      </c>
      <c r="B108" s="107" t="s">
        <v>2159</v>
      </c>
      <c r="C108" s="113" t="s">
        <v>2158</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2160</v>
      </c>
      <c r="B109" s="107" t="s">
        <v>2161</v>
      </c>
      <c r="C109" s="113" t="s">
        <v>2160</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2162</v>
      </c>
      <c r="B110" s="107" t="s">
        <v>2163</v>
      </c>
      <c r="C110" s="113" t="s">
        <v>2162</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2164</v>
      </c>
      <c r="B111" s="107" t="s">
        <v>2165</v>
      </c>
      <c r="C111" s="113" t="s">
        <v>2164</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2166</v>
      </c>
      <c r="B112" s="107" t="s">
        <v>2167</v>
      </c>
      <c r="C112" s="113" t="s">
        <v>2166</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2168</v>
      </c>
      <c r="B113" s="107" t="s">
        <v>2169</v>
      </c>
      <c r="C113" s="113" t="s">
        <v>2168</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2170</v>
      </c>
      <c r="B114" s="107" t="s">
        <v>2171</v>
      </c>
      <c r="C114" s="113" t="s">
        <v>2170</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2172</v>
      </c>
      <c r="B115" s="107" t="s">
        <v>2173</v>
      </c>
      <c r="C115" s="113" t="s">
        <v>2172</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2174</v>
      </c>
      <c r="B116" s="107" t="s">
        <v>2175</v>
      </c>
      <c r="C116" s="113" t="s">
        <v>2174</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2176</v>
      </c>
      <c r="B117" s="107" t="s">
        <v>2177</v>
      </c>
      <c r="C117" s="113" t="s">
        <v>2176</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2178</v>
      </c>
      <c r="B118" s="107" t="s">
        <v>2179</v>
      </c>
      <c r="C118" s="113" t="s">
        <v>2178</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2180</v>
      </c>
      <c r="C119" s="113" t="s">
        <v>2181</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2182</v>
      </c>
      <c r="B120" s="107" t="s">
        <v>2183</v>
      </c>
      <c r="C120" s="113" t="s">
        <v>2182</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2184</v>
      </c>
      <c r="B121" s="107" t="s">
        <v>2185</v>
      </c>
      <c r="C121" s="113" t="s">
        <v>2184</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2186</v>
      </c>
      <c r="B122" s="107" t="s">
        <v>2187</v>
      </c>
      <c r="C122" s="113" t="s">
        <v>2186</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2188</v>
      </c>
      <c r="B123" s="107" t="s">
        <v>2189</v>
      </c>
      <c r="C123" s="113" t="s">
        <v>2188</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2190</v>
      </c>
      <c r="B124" s="107" t="s">
        <v>2191</v>
      </c>
      <c r="C124" s="113" t="s">
        <v>2190</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2192</v>
      </c>
      <c r="B125" s="107" t="s">
        <v>2193</v>
      </c>
      <c r="C125" s="113" t="s">
        <v>2192</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2194</v>
      </c>
      <c r="C126" s="113" t="s">
        <v>2195</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2196</v>
      </c>
      <c r="B127" s="107" t="s">
        <v>2183</v>
      </c>
      <c r="C127" s="113" t="s">
        <v>2196</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2197</v>
      </c>
      <c r="B128" s="107" t="s">
        <v>2185</v>
      </c>
      <c r="C128" s="113" t="s">
        <v>2197</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2198</v>
      </c>
      <c r="B129" s="107" t="s">
        <v>2187</v>
      </c>
      <c r="C129" s="113" t="s">
        <v>2198</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2199</v>
      </c>
      <c r="B130" s="107" t="s">
        <v>2189</v>
      </c>
      <c r="C130" s="113" t="s">
        <v>2199</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2200</v>
      </c>
      <c r="B131" s="107" t="s">
        <v>2191</v>
      </c>
      <c r="C131" s="113" t="s">
        <v>2200</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2201</v>
      </c>
      <c r="B132" s="107" t="s">
        <v>2193</v>
      </c>
      <c r="C132" s="113" t="s">
        <v>2201</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2202</v>
      </c>
      <c r="B133" s="107" t="s">
        <v>2203</v>
      </c>
      <c r="C133" s="113" t="s">
        <v>2202</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2204</v>
      </c>
      <c r="B134" s="107" t="s">
        <v>2205</v>
      </c>
      <c r="C134" s="113" t="s">
        <v>2204</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2206</v>
      </c>
      <c r="C135" s="113" t="s">
        <v>2207</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2208</v>
      </c>
      <c r="B136" s="107" t="s">
        <v>962</v>
      </c>
      <c r="C136" s="113" t="s">
        <v>2208</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2209</v>
      </c>
      <c r="B137" s="107" t="s">
        <v>964</v>
      </c>
      <c r="C137" s="113" t="s">
        <v>2209</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2210</v>
      </c>
      <c r="B138" s="107" t="s">
        <v>966</v>
      </c>
      <c r="C138" s="113" t="s">
        <v>2210</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2211</v>
      </c>
      <c r="B139" s="107" t="s">
        <v>1178</v>
      </c>
      <c r="C139" s="113" t="s">
        <v>2211</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2212</v>
      </c>
      <c r="B140" s="281" t="s">
        <v>1182</v>
      </c>
      <c r="C140" s="113" t="s">
        <v>2212</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2213</v>
      </c>
      <c r="B141" s="107" t="s">
        <v>1188</v>
      </c>
      <c r="C141" s="113" t="s">
        <v>2213</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2214</v>
      </c>
      <c r="C142" s="113" t="s">
        <v>2215</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2216</v>
      </c>
      <c r="B143" s="107" t="s">
        <v>1184</v>
      </c>
      <c r="C143" s="113" t="s">
        <v>2216</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2217</v>
      </c>
      <c r="B144" s="107" t="s">
        <v>980</v>
      </c>
      <c r="C144" s="113" t="s">
        <v>2217</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2218</v>
      </c>
      <c r="B145" s="107" t="s">
        <v>2219</v>
      </c>
      <c r="C145" s="113" t="s">
        <v>2218</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2220</v>
      </c>
      <c r="B146" s="107" t="s">
        <v>2221</v>
      </c>
      <c r="C146" s="113" t="s">
        <v>2220</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2222</v>
      </c>
      <c r="B147" s="107" t="s">
        <v>2223</v>
      </c>
      <c r="C147" s="113" t="s">
        <v>2222</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2224</v>
      </c>
      <c r="B148" s="107" t="s">
        <v>2225</v>
      </c>
      <c r="C148" s="113" t="s">
        <v>2224</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2226</v>
      </c>
      <c r="B149" s="107" t="s">
        <v>2227</v>
      </c>
      <c r="C149" s="113" t="s">
        <v>2226</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2228</v>
      </c>
      <c r="B150" s="107" t="s">
        <v>2229</v>
      </c>
      <c r="C150" s="113" t="s">
        <v>2228</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2230</v>
      </c>
      <c r="B151" s="107" t="s">
        <v>2231</v>
      </c>
      <c r="C151" s="113" t="s">
        <v>2230</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2232</v>
      </c>
      <c r="B152" s="107" t="s">
        <v>2233</v>
      </c>
      <c r="C152" s="113" t="s">
        <v>2232</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2234</v>
      </c>
      <c r="B153" s="107" t="s">
        <v>2235</v>
      </c>
      <c r="C153" s="113" t="s">
        <v>2234</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2236</v>
      </c>
      <c r="B154" s="107" t="s">
        <v>2237</v>
      </c>
      <c r="C154" s="113" t="s">
        <v>2236</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2238</v>
      </c>
      <c r="B155" s="107" t="s">
        <v>2239</v>
      </c>
      <c r="C155" s="113" t="s">
        <v>2238</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2240</v>
      </c>
      <c r="B156" s="106" t="s">
        <v>2241</v>
      </c>
      <c r="C156" s="117" t="s">
        <v>2240</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2242</v>
      </c>
      <c r="B157" s="107" t="s">
        <v>2243</v>
      </c>
      <c r="C157" s="113" t="s">
        <v>2242</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2244</v>
      </c>
      <c r="B158" s="107" t="s">
        <v>2245</v>
      </c>
      <c r="C158" s="113" t="s">
        <v>2244</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2246</v>
      </c>
      <c r="B159" s="281" t="s">
        <v>2247</v>
      </c>
      <c r="C159" s="113" t="s">
        <v>2246</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2248</v>
      </c>
      <c r="B160" s="107" t="s">
        <v>2249</v>
      </c>
      <c r="C160" s="113" t="s">
        <v>2248</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2250</v>
      </c>
      <c r="B161" s="107" t="s">
        <v>2251</v>
      </c>
      <c r="C161" s="113" t="s">
        <v>2250</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2252</v>
      </c>
      <c r="B162" s="107" t="s">
        <v>2253</v>
      </c>
      <c r="C162" s="113" t="s">
        <v>2252</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2254</v>
      </c>
      <c r="B163" s="107" t="s">
        <v>2255</v>
      </c>
      <c r="C163" s="113" t="s">
        <v>2254</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2256</v>
      </c>
      <c r="B164" s="107" t="s">
        <v>2257</v>
      </c>
      <c r="C164" s="113" t="s">
        <v>2256</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2258</v>
      </c>
      <c r="B165" s="107" t="s">
        <v>2259</v>
      </c>
      <c r="C165" s="113" t="s">
        <v>2258</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2260</v>
      </c>
      <c r="B166" s="107" t="s">
        <v>2261</v>
      </c>
      <c r="C166" s="113" t="s">
        <v>2260</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2262</v>
      </c>
      <c r="B167" s="107" t="s">
        <v>2263</v>
      </c>
      <c r="C167" s="113" t="s">
        <v>2262</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2264</v>
      </c>
      <c r="B168" s="107" t="s">
        <v>2265</v>
      </c>
      <c r="C168" s="113" t="s">
        <v>2264</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2266</v>
      </c>
      <c r="B169" s="107" t="s">
        <v>2267</v>
      </c>
      <c r="C169" s="113" t="s">
        <v>2266</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2268</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2269</v>
      </c>
      <c r="B171" s="107" t="s">
        <v>2270</v>
      </c>
      <c r="C171" s="113" t="s">
        <v>2269</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2271</v>
      </c>
      <c r="B172" s="107" t="s">
        <v>2272</v>
      </c>
      <c r="C172" s="113" t="s">
        <v>2271</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2273</v>
      </c>
      <c r="B173" s="107" t="s">
        <v>2274</v>
      </c>
      <c r="C173" s="113" t="s">
        <v>2273</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5" t="s">
        <v>2275</v>
      </c>
      <c r="B174" s="376"/>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2276</v>
      </c>
      <c r="C175" s="113" t="s">
        <v>2277</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2278</v>
      </c>
      <c r="B176" s="107" t="s">
        <v>2279</v>
      </c>
      <c r="C176" s="113" t="s">
        <v>2278</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2280</v>
      </c>
      <c r="B177" s="107" t="s">
        <v>2281</v>
      </c>
      <c r="C177" s="113" t="s">
        <v>2280</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2282</v>
      </c>
      <c r="B178" s="107" t="s">
        <v>2283</v>
      </c>
      <c r="C178" s="113" t="s">
        <v>2282</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2284</v>
      </c>
      <c r="B179" s="107" t="s">
        <v>2285</v>
      </c>
      <c r="C179" s="113" t="s">
        <v>2284</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2286</v>
      </c>
      <c r="B180" s="107" t="s">
        <v>2287</v>
      </c>
      <c r="C180" s="113" t="s">
        <v>2286</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2288</v>
      </c>
      <c r="B181" s="107" t="s">
        <v>2289</v>
      </c>
      <c r="C181" s="113" t="s">
        <v>2288</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2290</v>
      </c>
      <c r="B182" s="107" t="s">
        <v>2291</v>
      </c>
      <c r="C182" s="113" t="s">
        <v>2290</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2292</v>
      </c>
      <c r="B183" s="107" t="s">
        <v>2293</v>
      </c>
      <c r="C183" s="113" t="s">
        <v>2292</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2294</v>
      </c>
      <c r="B184" s="107" t="s">
        <v>2295</v>
      </c>
      <c r="C184" s="113" t="s">
        <v>2294</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2296</v>
      </c>
      <c r="B185" s="106" t="s">
        <v>2297</v>
      </c>
      <c r="C185" s="117" t="s">
        <v>2296</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2298</v>
      </c>
      <c r="B186" s="107" t="s">
        <v>2299</v>
      </c>
      <c r="C186" s="113" t="s">
        <v>2298</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2300</v>
      </c>
      <c r="B187" s="107" t="s">
        <v>2301</v>
      </c>
      <c r="C187" s="113" t="s">
        <v>2300</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2302</v>
      </c>
      <c r="B188" s="107" t="s">
        <v>2303</v>
      </c>
      <c r="C188" s="113" t="s">
        <v>2302</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2304</v>
      </c>
      <c r="B189" s="107" t="s">
        <v>2305</v>
      </c>
      <c r="C189" s="113" t="s">
        <v>2304</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2306</v>
      </c>
      <c r="B190" s="107" t="s">
        <v>2307</v>
      </c>
      <c r="C190" s="113" t="s">
        <v>2306</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2308</v>
      </c>
      <c r="C191" s="113" t="s">
        <v>2309</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2310</v>
      </c>
      <c r="B192" s="107" t="s">
        <v>2311</v>
      </c>
      <c r="C192" s="113" t="s">
        <v>2310</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2312</v>
      </c>
      <c r="B193" s="107" t="s">
        <v>2313</v>
      </c>
      <c r="C193" s="113" t="s">
        <v>2312</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2314</v>
      </c>
      <c r="B194" s="107" t="s">
        <v>2315</v>
      </c>
      <c r="C194" s="113" t="s">
        <v>2314</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2316</v>
      </c>
      <c r="B195" s="107" t="s">
        <v>2317</v>
      </c>
      <c r="C195" s="113" t="s">
        <v>2316</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2318</v>
      </c>
      <c r="B196" s="107" t="s">
        <v>2319</v>
      </c>
      <c r="C196" s="113" t="s">
        <v>2318</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2320</v>
      </c>
      <c r="B197" s="107" t="s">
        <v>2321</v>
      </c>
      <c r="C197" s="113" t="s">
        <v>2320</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2322</v>
      </c>
      <c r="C198" s="113" t="s">
        <v>2323</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2324</v>
      </c>
      <c r="B199" s="107" t="s">
        <v>2311</v>
      </c>
      <c r="C199" s="113" t="s">
        <v>2324</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2325</v>
      </c>
      <c r="B200" s="107" t="s">
        <v>2313</v>
      </c>
      <c r="C200" s="113" t="s">
        <v>2325</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2326</v>
      </c>
      <c r="B201" s="107" t="s">
        <v>2315</v>
      </c>
      <c r="C201" s="113" t="s">
        <v>2326</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2327</v>
      </c>
      <c r="B202" s="107" t="s">
        <v>2317</v>
      </c>
      <c r="C202" s="113" t="s">
        <v>2327</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2328</v>
      </c>
      <c r="B203" s="107" t="s">
        <v>2319</v>
      </c>
      <c r="C203" s="113" t="s">
        <v>2328</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2329</v>
      </c>
      <c r="B204" s="107" t="s">
        <v>2321</v>
      </c>
      <c r="C204" s="113" t="s">
        <v>2329</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2330</v>
      </c>
      <c r="B205" s="107" t="s">
        <v>2331</v>
      </c>
      <c r="C205" s="113" t="s">
        <v>2330</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2332</v>
      </c>
      <c r="B206" s="107" t="s">
        <v>2333</v>
      </c>
      <c r="C206" s="113" t="s">
        <v>2332</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2334</v>
      </c>
      <c r="C207" s="113" t="s">
        <v>2335</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2336</v>
      </c>
      <c r="B208" s="107" t="s">
        <v>2337</v>
      </c>
      <c r="C208" s="113" t="s">
        <v>2336</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2338</v>
      </c>
      <c r="B209" s="107" t="s">
        <v>2339</v>
      </c>
      <c r="C209" s="113" t="s">
        <v>2338</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2340</v>
      </c>
      <c r="B210" s="107" t="s">
        <v>2341</v>
      </c>
      <c r="C210" s="113" t="s">
        <v>2340</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2342</v>
      </c>
      <c r="B211" s="107" t="s">
        <v>2343</v>
      </c>
      <c r="C211" s="113" t="s">
        <v>2342</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2344</v>
      </c>
      <c r="B212" s="107" t="s">
        <v>2345</v>
      </c>
      <c r="C212" s="113" t="s">
        <v>2344</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2346</v>
      </c>
      <c r="B213" s="107" t="s">
        <v>2347</v>
      </c>
      <c r="C213" s="113" t="s">
        <v>2346</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2348</v>
      </c>
      <c r="B214" s="107" t="s">
        <v>2349</v>
      </c>
      <c r="C214" s="113" t="s">
        <v>2348</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2350</v>
      </c>
      <c r="B215" s="107" t="s">
        <v>2351</v>
      </c>
      <c r="C215" s="113" t="s">
        <v>2350</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2352</v>
      </c>
      <c r="B216" s="107" t="s">
        <v>2353</v>
      </c>
      <c r="C216" s="113" t="s">
        <v>2352</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2354</v>
      </c>
      <c r="B217" s="107" t="s">
        <v>2355</v>
      </c>
      <c r="C217" s="113" t="s">
        <v>2354</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2356</v>
      </c>
      <c r="B218" s="107" t="s">
        <v>2357</v>
      </c>
      <c r="C218" s="113" t="s">
        <v>2356</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2358</v>
      </c>
      <c r="B219" s="107" t="s">
        <v>2359</v>
      </c>
      <c r="C219" s="113" t="s">
        <v>2358</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2360</v>
      </c>
      <c r="B220" s="107" t="s">
        <v>2361</v>
      </c>
      <c r="C220" s="113" t="s">
        <v>2360</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2362</v>
      </c>
      <c r="B221" s="107" t="s">
        <v>2363</v>
      </c>
      <c r="C221" s="113" t="s">
        <v>2362</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2364</v>
      </c>
      <c r="B222" s="107" t="s">
        <v>2365</v>
      </c>
      <c r="C222" s="113" t="s">
        <v>2364</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2366</v>
      </c>
      <c r="B223" s="281" t="s">
        <v>2367</v>
      </c>
      <c r="C223" s="113" t="s">
        <v>2366</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2368</v>
      </c>
      <c r="C224" s="113" t="s">
        <v>2369</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2370</v>
      </c>
      <c r="B225" s="107" t="s">
        <v>2371</v>
      </c>
      <c r="C225" s="113" t="s">
        <v>2370</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2372</v>
      </c>
      <c r="B226" s="107" t="s">
        <v>2373</v>
      </c>
      <c r="C226" s="113" t="s">
        <v>2372</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2374</v>
      </c>
      <c r="C227" s="113" t="s">
        <v>2375</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2376</v>
      </c>
      <c r="C228" s="113" t="s">
        <v>2377</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2378</v>
      </c>
      <c r="C229" s="113" t="s">
        <v>2379</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2380</v>
      </c>
      <c r="C230" s="113" t="s">
        <v>2381</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2382</v>
      </c>
      <c r="C231" s="113" t="s">
        <v>2383</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2384</v>
      </c>
      <c r="C232" s="113" t="s">
        <v>2385</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2386</v>
      </c>
      <c r="C233" s="113" t="s">
        <v>2387</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2388</v>
      </c>
      <c r="B234" s="107" t="s">
        <v>2389</v>
      </c>
      <c r="C234" s="113" t="s">
        <v>2388</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2390</v>
      </c>
      <c r="B235" s="107" t="s">
        <v>2391</v>
      </c>
      <c r="C235" s="113" t="s">
        <v>2390</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2392</v>
      </c>
      <c r="B236" s="107" t="s">
        <v>2393</v>
      </c>
      <c r="C236" s="113" t="s">
        <v>2392</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2394</v>
      </c>
      <c r="B237" s="106" t="s">
        <v>2395</v>
      </c>
      <c r="C237" s="117" t="s">
        <v>2394</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2396</v>
      </c>
      <c r="B238" s="107" t="s">
        <v>2397</v>
      </c>
      <c r="C238" s="113" t="s">
        <v>2396</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2398</v>
      </c>
      <c r="B239" s="107" t="s">
        <v>2399</v>
      </c>
      <c r="C239" s="113" t="s">
        <v>2398</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2400</v>
      </c>
      <c r="B240" s="107" t="s">
        <v>2401</v>
      </c>
      <c r="C240" s="113" t="s">
        <v>2400</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2402</v>
      </c>
      <c r="B241" s="107" t="s">
        <v>2403</v>
      </c>
      <c r="C241" s="113" t="s">
        <v>2402</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2404</v>
      </c>
      <c r="B242" s="107" t="s">
        <v>2405</v>
      </c>
      <c r="C242" s="113" t="s">
        <v>2404</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2406</v>
      </c>
      <c r="B243" s="107" t="s">
        <v>2407</v>
      </c>
      <c r="C243" s="113" t="s">
        <v>2406</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2408</v>
      </c>
      <c r="B244" s="107" t="s">
        <v>2409</v>
      </c>
      <c r="C244" s="113" t="s">
        <v>2408</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2410</v>
      </c>
      <c r="B245" s="107" t="s">
        <v>2411</v>
      </c>
      <c r="C245" s="113" t="s">
        <v>2410</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2412</v>
      </c>
      <c r="B246" s="107" t="s">
        <v>2413</v>
      </c>
      <c r="C246" s="113" t="s">
        <v>2412</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2414</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2415</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2416</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2417</v>
      </c>
      <c r="B250" s="107" t="s">
        <v>2418</v>
      </c>
      <c r="C250" s="113" t="s">
        <v>2417</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2419</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2420</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2421</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2422</v>
      </c>
      <c r="B254" s="106" t="s">
        <v>2423</v>
      </c>
      <c r="C254" s="117" t="s">
        <v>2422</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2424</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2425</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2426</v>
      </c>
      <c r="B257" s="107" t="s">
        <v>2427</v>
      </c>
      <c r="C257" s="113" t="s">
        <v>2426</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2428</v>
      </c>
      <c r="B258" s="106" t="s">
        <v>2429</v>
      </c>
      <c r="C258" s="113" t="s">
        <v>2428</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2430</v>
      </c>
      <c r="B259" s="107" t="s">
        <v>2431</v>
      </c>
      <c r="C259" s="113" t="s">
        <v>2430</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2432</v>
      </c>
      <c r="B260" s="119" t="s">
        <v>2433</v>
      </c>
      <c r="C260" s="113" t="s">
        <v>2432</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81" t="s">
        <v>1301</v>
      </c>
      <c r="B261" s="376"/>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2434</v>
      </c>
      <c r="B262" s="107" t="s">
        <v>2435</v>
      </c>
      <c r="C262" s="113" t="s">
        <v>2436</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2434</v>
      </c>
      <c r="B263" s="107" t="s">
        <v>2437</v>
      </c>
      <c r="C263" s="113" t="s">
        <v>2438</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2439</v>
      </c>
      <c r="B264" s="107" t="s">
        <v>2440</v>
      </c>
      <c r="C264" s="113" t="s">
        <v>2441</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2439</v>
      </c>
      <c r="B265" s="107" t="s">
        <v>2442</v>
      </c>
      <c r="C265" s="113" t="s">
        <v>2443</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2444</v>
      </c>
      <c r="B266" s="107" t="s">
        <v>2445</v>
      </c>
      <c r="C266" s="113" t="s">
        <v>2446</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2444</v>
      </c>
      <c r="B267" s="107" t="s">
        <v>2447</v>
      </c>
      <c r="C267" s="113" t="s">
        <v>2448</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2449</v>
      </c>
      <c r="B268" s="107" t="s">
        <v>2450</v>
      </c>
      <c r="C268" s="113" t="s">
        <v>2449</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2451</v>
      </c>
      <c r="B269" s="107" t="s">
        <v>2452</v>
      </c>
      <c r="C269" s="113" t="s">
        <v>2451</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2453</v>
      </c>
      <c r="B270" s="107" t="s">
        <v>2454</v>
      </c>
      <c r="C270" s="113" t="s">
        <v>2453</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2455</v>
      </c>
      <c r="B271" s="107" t="s">
        <v>2456</v>
      </c>
      <c r="C271" s="113" t="s">
        <v>2455</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2457</v>
      </c>
      <c r="B272" s="107" t="s">
        <v>2458</v>
      </c>
      <c r="C272" s="113" t="s">
        <v>2457</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2459</v>
      </c>
      <c r="B273" s="107" t="s">
        <v>2460</v>
      </c>
      <c r="C273" s="113" t="s">
        <v>2459</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2461</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2462</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2463</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2464</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2465</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2466</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2467</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2468</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2469</v>
      </c>
      <c r="B282" s="106" t="s">
        <v>2470</v>
      </c>
      <c r="C282" s="117" t="s">
        <v>2469</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2471</v>
      </c>
      <c r="B283" s="106" t="s">
        <v>2472</v>
      </c>
      <c r="C283" s="117" t="s">
        <v>2471</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2473</v>
      </c>
      <c r="B284" s="106" t="s">
        <v>2474</v>
      </c>
      <c r="C284" s="117" t="s">
        <v>2473</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2475</v>
      </c>
      <c r="B285" s="106" t="s">
        <v>2476</v>
      </c>
      <c r="C285" s="117" t="s">
        <v>2475</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2477</v>
      </c>
      <c r="B286" s="107" t="s">
        <v>2478</v>
      </c>
      <c r="C286" s="113" t="s">
        <v>2477</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2479</v>
      </c>
      <c r="B287" s="107" t="s">
        <v>2480</v>
      </c>
      <c r="C287" s="113" t="s">
        <v>2481</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2479</v>
      </c>
      <c r="B288" s="107" t="s">
        <v>2482</v>
      </c>
      <c r="C288" s="113" t="s">
        <v>2483</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2484</v>
      </c>
      <c r="B289" s="107" t="s">
        <v>2485</v>
      </c>
      <c r="C289" s="113" t="s">
        <v>2486</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2484</v>
      </c>
      <c r="B290" s="107" t="s">
        <v>2487</v>
      </c>
      <c r="C290" s="113" t="s">
        <v>2488</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2489</v>
      </c>
      <c r="B291" s="107" t="s">
        <v>2490</v>
      </c>
      <c r="C291" s="113" t="s">
        <v>2491</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2489</v>
      </c>
      <c r="B292" s="107" t="s">
        <v>2492</v>
      </c>
      <c r="C292" s="113" t="s">
        <v>2493</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2494</v>
      </c>
      <c r="B293" s="107" t="s">
        <v>2495</v>
      </c>
      <c r="C293" s="113" t="s">
        <v>2496</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2494</v>
      </c>
      <c r="B294" s="107" t="s">
        <v>2497</v>
      </c>
      <c r="C294" s="113" t="s">
        <v>2498</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2499</v>
      </c>
      <c r="B295" s="281" t="s">
        <v>2500</v>
      </c>
      <c r="C295" s="113" t="s">
        <v>2499</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2501</v>
      </c>
      <c r="B296" s="281" t="s">
        <v>2502</v>
      </c>
      <c r="C296" s="113" t="s">
        <v>2501</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2503</v>
      </c>
      <c r="B297" s="281" t="s">
        <v>2504</v>
      </c>
      <c r="C297" s="113" t="s">
        <v>2503</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2505</v>
      </c>
      <c r="C298" s="113" t="s">
        <v>2506</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2507</v>
      </c>
      <c r="C299" s="113" t="s">
        <v>2508</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2509</v>
      </c>
      <c r="C300" s="113" t="s">
        <v>2510</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2511</v>
      </c>
      <c r="C301" s="113" t="s">
        <v>2512</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2513</v>
      </c>
      <c r="C302" s="113" t="s">
        <v>2514</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2515</v>
      </c>
      <c r="B303" s="281" t="s">
        <v>2516</v>
      </c>
      <c r="C303" s="113" t="s">
        <v>2515</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2517</v>
      </c>
      <c r="C304" s="113" t="s">
        <v>2518</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2519</v>
      </c>
      <c r="C305" s="113" t="s">
        <v>2520</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2521</v>
      </c>
      <c r="C307" s="113" t="s">
        <v>2522</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2523</v>
      </c>
      <c r="C308" s="113" t="s">
        <v>2524</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2525</v>
      </c>
      <c r="B309" s="281" t="s">
        <v>2526</v>
      </c>
      <c r="C309" s="113" t="s">
        <v>2525</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2527</v>
      </c>
      <c r="C310" s="113" t="s">
        <v>2528</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2529</v>
      </c>
      <c r="C311" s="113" t="s">
        <v>2530</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2531</v>
      </c>
      <c r="C315" s="113" t="s">
        <v>2532</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2533</v>
      </c>
      <c r="C316" s="113" t="s">
        <v>2534</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2535</v>
      </c>
      <c r="C318" s="113" t="s">
        <v>2536</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2537</v>
      </c>
      <c r="C320" s="113" t="s">
        <v>2538</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2539</v>
      </c>
      <c r="C321" s="113" t="s">
        <v>2540</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2541</v>
      </c>
      <c r="C322" s="125" t="s">
        <v>2542</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8" width="14.42578125" style="77" customWidth="1"/>
    <col min="29" max="16384" width="14.42578125" style="77"/>
  </cols>
  <sheetData>
    <row r="1" spans="1:25" s="59" customFormat="1" ht="15" customHeight="1" x14ac:dyDescent="0.2">
      <c r="A1" s="373" t="s">
        <v>56</v>
      </c>
      <c r="B1" s="382"/>
      <c r="C1" s="368" t="s">
        <v>2543</v>
      </c>
      <c r="D1" s="369"/>
      <c r="E1" s="369"/>
      <c r="F1" s="370"/>
      <c r="G1" s="58"/>
      <c r="H1" s="58"/>
      <c r="I1" s="58"/>
      <c r="J1" s="58"/>
      <c r="K1" s="58"/>
      <c r="L1" s="58"/>
      <c r="M1" s="58"/>
      <c r="N1" s="58"/>
      <c r="O1" s="58"/>
      <c r="P1" s="58"/>
      <c r="Q1" s="58"/>
      <c r="R1" s="58"/>
      <c r="S1" s="58"/>
      <c r="T1" s="58"/>
      <c r="U1" s="58"/>
      <c r="V1" s="58"/>
      <c r="W1" s="58"/>
      <c r="X1" s="58"/>
      <c r="Y1" s="58"/>
    </row>
    <row r="2" spans="1:25" ht="50.1" customHeight="1" x14ac:dyDescent="0.25">
      <c r="A2" s="383" t="s">
        <v>2544</v>
      </c>
      <c r="B2" s="384"/>
      <c r="C2" s="384"/>
      <c r="D2" s="384"/>
      <c r="E2" s="384"/>
      <c r="F2" s="384"/>
      <c r="G2" s="60"/>
      <c r="H2" s="60"/>
      <c r="I2" s="60"/>
      <c r="J2" s="60"/>
      <c r="K2" s="60"/>
      <c r="L2" s="60"/>
      <c r="M2" s="60"/>
      <c r="N2" s="60"/>
      <c r="O2" s="60"/>
      <c r="P2" s="60"/>
      <c r="Q2" s="60"/>
      <c r="R2" s="60"/>
      <c r="S2" s="60"/>
      <c r="T2" s="60"/>
      <c r="U2" s="60"/>
      <c r="V2" s="60"/>
      <c r="W2" s="60"/>
      <c r="X2" s="60"/>
      <c r="Y2" s="60"/>
    </row>
    <row r="3" spans="1:25" s="269" customFormat="1" ht="48" x14ac:dyDescent="0.2">
      <c r="A3" s="207" t="s">
        <v>2545</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2546</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2547</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2548</v>
      </c>
      <c r="B7" s="95" t="s">
        <v>2549</v>
      </c>
      <c r="C7" s="227" t="s">
        <v>2548</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2550</v>
      </c>
      <c r="B8" s="95" t="s">
        <v>2551</v>
      </c>
      <c r="C8" s="227" t="s">
        <v>2550</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2552</v>
      </c>
      <c r="B9" s="95" t="s">
        <v>2553</v>
      </c>
      <c r="C9" s="227" t="s">
        <v>2552</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2554</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2555</v>
      </c>
      <c r="B11" s="95" t="s">
        <v>2556</v>
      </c>
      <c r="C11" s="227" t="s">
        <v>2555</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2557</v>
      </c>
      <c r="B12" s="95" t="s">
        <v>2558</v>
      </c>
      <c r="C12" s="227" t="s">
        <v>2557</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2559</v>
      </c>
      <c r="B13" s="95" t="s">
        <v>2560</v>
      </c>
      <c r="C13" s="227" t="s">
        <v>2559</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2561</v>
      </c>
      <c r="B14" s="95" t="s">
        <v>2562</v>
      </c>
      <c r="C14" s="227" t="s">
        <v>2561</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2563</v>
      </c>
      <c r="B15" s="95" t="s">
        <v>2564</v>
      </c>
      <c r="C15" s="227" t="s">
        <v>2563</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2565</v>
      </c>
      <c r="B16" s="95" t="s">
        <v>2566</v>
      </c>
      <c r="C16" s="227" t="s">
        <v>2565</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2567</v>
      </c>
      <c r="B17" s="95" t="s">
        <v>2568</v>
      </c>
      <c r="C17" s="227" t="s">
        <v>2567</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2569</v>
      </c>
      <c r="B18" s="95" t="s">
        <v>2570</v>
      </c>
      <c r="C18" s="227" t="s">
        <v>2569</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2571</v>
      </c>
      <c r="B19" s="95" t="s">
        <v>2572</v>
      </c>
      <c r="C19" s="227" t="s">
        <v>2571</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2573</v>
      </c>
      <c r="B20" s="95" t="s">
        <v>2574</v>
      </c>
      <c r="C20" s="227" t="s">
        <v>2573</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2575</v>
      </c>
      <c r="B21" s="95" t="s">
        <v>2576</v>
      </c>
      <c r="C21" s="227" t="s">
        <v>2575</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2577</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2578</v>
      </c>
      <c r="B23" s="95" t="s">
        <v>2579</v>
      </c>
      <c r="C23" s="227" t="s">
        <v>2578</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2580</v>
      </c>
      <c r="B24" s="95" t="s">
        <v>2581</v>
      </c>
      <c r="C24" s="227" t="s">
        <v>2580</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2582</v>
      </c>
      <c r="B25" s="95" t="s">
        <v>2583</v>
      </c>
      <c r="C25" s="227" t="s">
        <v>2582</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2584</v>
      </c>
      <c r="B26" s="95" t="s">
        <v>2585</v>
      </c>
      <c r="C26" s="227" t="s">
        <v>2584</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2586</v>
      </c>
      <c r="B27" s="95" t="s">
        <v>2587</v>
      </c>
      <c r="C27" s="227" t="s">
        <v>2586</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2588</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2589</v>
      </c>
      <c r="B29" s="95" t="s">
        <v>2590</v>
      </c>
      <c r="C29" s="227" t="s">
        <v>2589</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2591</v>
      </c>
      <c r="B30" s="95" t="s">
        <v>2592</v>
      </c>
      <c r="C30" s="227" t="s">
        <v>2591</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2593</v>
      </c>
      <c r="B31" s="95" t="s">
        <v>2594</v>
      </c>
      <c r="C31" s="227" t="s">
        <v>2593</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2595</v>
      </c>
      <c r="B32" s="95" t="s">
        <v>2596</v>
      </c>
      <c r="C32" s="227" t="s">
        <v>2595</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2597</v>
      </c>
      <c r="B33" s="95" t="s">
        <v>2598</v>
      </c>
      <c r="C33" s="227" t="s">
        <v>2597</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2599</v>
      </c>
      <c r="B34" s="95" t="s">
        <v>2600</v>
      </c>
      <c r="C34" s="227" t="s">
        <v>2599</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2601</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2602</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2603</v>
      </c>
      <c r="B37" s="95" t="s">
        <v>2604</v>
      </c>
      <c r="C37" s="227" t="s">
        <v>2603</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2605</v>
      </c>
      <c r="B38" s="95" t="s">
        <v>2606</v>
      </c>
      <c r="C38" s="227" t="s">
        <v>2605</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2607</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2608</v>
      </c>
      <c r="B40" s="95" t="s">
        <v>2609</v>
      </c>
      <c r="C40" s="227" t="s">
        <v>2608</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2610</v>
      </c>
      <c r="B41" s="95" t="s">
        <v>2611</v>
      </c>
      <c r="C41" s="227" t="s">
        <v>2610</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2612</v>
      </c>
      <c r="B42" s="95" t="s">
        <v>2613</v>
      </c>
      <c r="C42" s="227" t="s">
        <v>2612</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2614</v>
      </c>
      <c r="B43" s="95" t="s">
        <v>2615</v>
      </c>
      <c r="C43" s="227" t="s">
        <v>2614</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2616</v>
      </c>
      <c r="B44" s="95" t="s">
        <v>2617</v>
      </c>
      <c r="C44" s="227" t="s">
        <v>2616</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2618</v>
      </c>
      <c r="B45" s="95" t="s">
        <v>2619</v>
      </c>
      <c r="C45" s="227" t="s">
        <v>2618</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2620</v>
      </c>
      <c r="B46" s="95" t="s">
        <v>2621</v>
      </c>
      <c r="C46" s="227" t="s">
        <v>2620</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2622</v>
      </c>
      <c r="B47" s="95" t="s">
        <v>2623</v>
      </c>
      <c r="C47" s="227" t="s">
        <v>2622</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2624</v>
      </c>
      <c r="B48" s="95" t="s">
        <v>2625</v>
      </c>
      <c r="C48" s="227" t="s">
        <v>2624</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2626</v>
      </c>
      <c r="B49" s="95" t="s">
        <v>2627</v>
      </c>
      <c r="C49" s="227" t="s">
        <v>2626</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2628</v>
      </c>
      <c r="B50" s="95" t="s">
        <v>2629</v>
      </c>
      <c r="C50" s="227" t="s">
        <v>2628</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2630</v>
      </c>
      <c r="B51" s="95" t="s">
        <v>2631</v>
      </c>
      <c r="C51" s="227" t="s">
        <v>2630</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2632</v>
      </c>
      <c r="B52" s="95" t="s">
        <v>2633</v>
      </c>
      <c r="C52" s="227" t="s">
        <v>2632</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2634</v>
      </c>
      <c r="B53" s="95" t="s">
        <v>2635</v>
      </c>
      <c r="C53" s="227" t="s">
        <v>2634</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2636</v>
      </c>
      <c r="B54" s="95" t="s">
        <v>2637</v>
      </c>
      <c r="C54" s="227" t="s">
        <v>2636</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2638</v>
      </c>
      <c r="B55" s="95" t="s">
        <v>2639</v>
      </c>
      <c r="C55" s="227" t="s">
        <v>2638</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2640</v>
      </c>
      <c r="B56" s="95" t="s">
        <v>2641</v>
      </c>
      <c r="C56" s="227" t="s">
        <v>2640</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2642</v>
      </c>
      <c r="B57" s="95" t="s">
        <v>2643</v>
      </c>
      <c r="C57" s="227" t="s">
        <v>2642</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2644</v>
      </c>
      <c r="B58" s="95" t="s">
        <v>2645</v>
      </c>
      <c r="C58" s="227" t="s">
        <v>2644</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2646</v>
      </c>
      <c r="B59" s="95" t="s">
        <v>2647</v>
      </c>
      <c r="C59" s="227" t="s">
        <v>2646</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2648</v>
      </c>
      <c r="B60" s="95" t="s">
        <v>2649</v>
      </c>
      <c r="C60" s="227" t="s">
        <v>2648</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2650</v>
      </c>
      <c r="B61" s="95" t="s">
        <v>2651</v>
      </c>
      <c r="C61" s="227" t="s">
        <v>2650</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2652</v>
      </c>
      <c r="B62" s="95" t="s">
        <v>2653</v>
      </c>
      <c r="C62" s="227" t="s">
        <v>2652</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2654</v>
      </c>
      <c r="B63" s="95" t="s">
        <v>2655</v>
      </c>
      <c r="C63" s="227" t="s">
        <v>2654</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2656</v>
      </c>
      <c r="B64" s="95" t="s">
        <v>2657</v>
      </c>
      <c r="C64" s="227" t="s">
        <v>2656</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2658</v>
      </c>
      <c r="B65" s="95" t="s">
        <v>2659</v>
      </c>
      <c r="C65" s="227" t="s">
        <v>2658</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2660</v>
      </c>
      <c r="B66" s="95" t="s">
        <v>2661</v>
      </c>
      <c r="C66" s="227" t="s">
        <v>2660</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2662</v>
      </c>
      <c r="B67" s="95" t="s">
        <v>2663</v>
      </c>
      <c r="C67" s="227" t="s">
        <v>2662</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2664</v>
      </c>
      <c r="B68" s="95" t="s">
        <v>2665</v>
      </c>
      <c r="C68" s="227" t="s">
        <v>2664</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2666</v>
      </c>
      <c r="B69" s="95" t="s">
        <v>2667</v>
      </c>
      <c r="C69" s="227" t="s">
        <v>2666</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2668</v>
      </c>
      <c r="B70" s="95" t="s">
        <v>2669</v>
      </c>
      <c r="C70" s="227" t="s">
        <v>2668</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2670</v>
      </c>
      <c r="B71" s="95" t="s">
        <v>2671</v>
      </c>
      <c r="C71" s="227" t="s">
        <v>2670</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2672</v>
      </c>
      <c r="B72" s="95" t="s">
        <v>2673</v>
      </c>
      <c r="C72" s="227" t="s">
        <v>2672</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2674</v>
      </c>
      <c r="B73" s="95" t="s">
        <v>2675</v>
      </c>
      <c r="C73" s="227" t="s">
        <v>2674</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2676</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2677</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2678</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2679</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2680</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2681</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2682</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2683</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2684</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2685</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2686</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2687</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2688</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2689</v>
      </c>
      <c r="B87" s="95" t="s">
        <v>2690</v>
      </c>
      <c r="C87" s="227" t="s">
        <v>2689</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2691</v>
      </c>
      <c r="B88" s="95" t="s">
        <v>2692</v>
      </c>
      <c r="C88" s="227" t="s">
        <v>2691</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2693</v>
      </c>
      <c r="B89" s="95" t="s">
        <v>2694</v>
      </c>
      <c r="C89" s="227" t="s">
        <v>2693</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2695</v>
      </c>
      <c r="B90" s="95" t="s">
        <v>2696</v>
      </c>
      <c r="C90" s="227" t="s">
        <v>2695</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2697</v>
      </c>
      <c r="B91" s="95" t="s">
        <v>1612</v>
      </c>
      <c r="C91" s="227" t="s">
        <v>2697</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2698</v>
      </c>
      <c r="B92" s="95" t="s">
        <v>2699</v>
      </c>
      <c r="C92" s="227" t="s">
        <v>2698</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2700</v>
      </c>
      <c r="B93" s="95" t="s">
        <v>2701</v>
      </c>
      <c r="C93" s="227" t="s">
        <v>2700</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2702</v>
      </c>
      <c r="B94" s="95" t="s">
        <v>2703</v>
      </c>
      <c r="C94" s="227" t="s">
        <v>2702</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2704</v>
      </c>
      <c r="B95" s="95" t="s">
        <v>2705</v>
      </c>
      <c r="C95" s="227" t="s">
        <v>2704</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2706</v>
      </c>
      <c r="B96" s="95" t="s">
        <v>2707</v>
      </c>
      <c r="C96" s="227" t="s">
        <v>2706</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2708</v>
      </c>
      <c r="B97" s="95" t="s">
        <v>2709</v>
      </c>
      <c r="C97" s="227" t="s">
        <v>2708</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2710</v>
      </c>
      <c r="B98" s="95" t="s">
        <v>2711</v>
      </c>
      <c r="C98" s="227" t="s">
        <v>2710</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2712</v>
      </c>
      <c r="B99" s="95" t="s">
        <v>2713</v>
      </c>
      <c r="C99" s="227" t="s">
        <v>2712</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2714</v>
      </c>
      <c r="B100" s="95" t="s">
        <v>2715</v>
      </c>
      <c r="C100" s="227" t="s">
        <v>2714</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2716</v>
      </c>
      <c r="B101" s="95" t="s">
        <v>2717</v>
      </c>
      <c r="C101" s="227" t="s">
        <v>2716</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2718</v>
      </c>
      <c r="B102" s="95" t="s">
        <v>2719</v>
      </c>
      <c r="C102" s="227" t="s">
        <v>2718</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2720</v>
      </c>
      <c r="B103" s="95" t="s">
        <v>2721</v>
      </c>
      <c r="C103" s="227" t="s">
        <v>2720</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2722</v>
      </c>
      <c r="B104" s="95" t="s">
        <v>2723</v>
      </c>
      <c r="C104" s="227" t="s">
        <v>2722</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2724</v>
      </c>
      <c r="B105" s="95" t="s">
        <v>2725</v>
      </c>
      <c r="C105" s="227" t="s">
        <v>2724</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2726</v>
      </c>
      <c r="B106" s="95" t="s">
        <v>2727</v>
      </c>
      <c r="C106" s="227" t="s">
        <v>2726</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2728</v>
      </c>
      <c r="B107" s="95" t="s">
        <v>2729</v>
      </c>
      <c r="C107" s="227" t="s">
        <v>2728</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2730</v>
      </c>
      <c r="B108" s="95" t="s">
        <v>2731</v>
      </c>
      <c r="C108" s="227" t="s">
        <v>2730</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2732</v>
      </c>
      <c r="B109" s="95" t="s">
        <v>2733</v>
      </c>
      <c r="C109" s="227" t="s">
        <v>2732</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2734</v>
      </c>
      <c r="B110" s="95" t="s">
        <v>2735</v>
      </c>
      <c r="C110" s="227" t="s">
        <v>2734</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2736</v>
      </c>
      <c r="B111" s="95" t="s">
        <v>2737</v>
      </c>
      <c r="C111" s="227" t="s">
        <v>2736</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2738</v>
      </c>
      <c r="B112" s="95" t="s">
        <v>2739</v>
      </c>
      <c r="C112" s="227" t="s">
        <v>2738</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2740</v>
      </c>
      <c r="B113" s="95" t="s">
        <v>2741</v>
      </c>
      <c r="C113" s="227" t="s">
        <v>2740</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2742</v>
      </c>
      <c r="B114" s="95" t="s">
        <v>2743</v>
      </c>
      <c r="C114" s="227" t="s">
        <v>2742</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2744</v>
      </c>
      <c r="B115" s="95" t="s">
        <v>2745</v>
      </c>
      <c r="C115" s="227" t="s">
        <v>2744</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2746</v>
      </c>
      <c r="B116" s="95" t="s">
        <v>2747</v>
      </c>
      <c r="C116" s="227" t="s">
        <v>2746</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2748</v>
      </c>
      <c r="B117" s="95" t="s">
        <v>2749</v>
      </c>
      <c r="C117" s="227" t="s">
        <v>2748</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2750</v>
      </c>
      <c r="B118" s="95" t="s">
        <v>2751</v>
      </c>
      <c r="C118" s="227" t="s">
        <v>2750</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2752</v>
      </c>
      <c r="B119" s="95" t="s">
        <v>2753</v>
      </c>
      <c r="C119" s="227" t="s">
        <v>2752</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2754</v>
      </c>
      <c r="B120" s="95" t="s">
        <v>2755</v>
      </c>
      <c r="C120" s="227" t="s">
        <v>2754</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2756</v>
      </c>
      <c r="B121" s="95" t="s">
        <v>2757</v>
      </c>
      <c r="C121" s="227" t="s">
        <v>2756</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2758</v>
      </c>
      <c r="B122" s="95" t="s">
        <v>2759</v>
      </c>
      <c r="C122" s="227" t="s">
        <v>2758</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2760</v>
      </c>
      <c r="B123" s="95" t="s">
        <v>2761</v>
      </c>
      <c r="C123" s="227" t="s">
        <v>2760</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2762</v>
      </c>
      <c r="B124" s="95" t="s">
        <v>2763</v>
      </c>
      <c r="C124" s="227" t="s">
        <v>2762</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2764</v>
      </c>
      <c r="B125" s="95" t="s">
        <v>2765</v>
      </c>
      <c r="C125" s="227" t="s">
        <v>2764</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2766</v>
      </c>
      <c r="B126" s="95" t="s">
        <v>2767</v>
      </c>
      <c r="C126" s="227" t="s">
        <v>2766</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2768</v>
      </c>
      <c r="B127" s="95" t="s">
        <v>2769</v>
      </c>
      <c r="C127" s="227" t="s">
        <v>2768</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2770</v>
      </c>
      <c r="B128" s="95" t="s">
        <v>2771</v>
      </c>
      <c r="C128" s="227" t="s">
        <v>2770</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2772</v>
      </c>
      <c r="B129" s="95" t="s">
        <v>2773</v>
      </c>
      <c r="C129" s="227" t="s">
        <v>2772</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2774</v>
      </c>
      <c r="B130" s="95" t="s">
        <v>2775</v>
      </c>
      <c r="C130" s="227" t="s">
        <v>2774</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2776</v>
      </c>
      <c r="B131" s="95" t="s">
        <v>2777</v>
      </c>
      <c r="C131" s="227" t="s">
        <v>2776</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2778</v>
      </c>
      <c r="B132" s="95" t="s">
        <v>2779</v>
      </c>
      <c r="C132" s="227" t="s">
        <v>2778</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2780</v>
      </c>
      <c r="B133" s="95" t="s">
        <v>2781</v>
      </c>
      <c r="C133" s="227" t="s">
        <v>2780</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2782</v>
      </c>
      <c r="B134" s="95" t="s">
        <v>2783</v>
      </c>
      <c r="C134" s="227" t="s">
        <v>2782</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2784</v>
      </c>
      <c r="B135" s="95" t="s">
        <v>2785</v>
      </c>
      <c r="C135" s="227" t="s">
        <v>2784</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2786</v>
      </c>
      <c r="B136" s="95" t="s">
        <v>2787</v>
      </c>
      <c r="C136" s="227" t="s">
        <v>2786</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2788</v>
      </c>
      <c r="B137" s="95" t="s">
        <v>1639</v>
      </c>
      <c r="C137" s="227" t="s">
        <v>2788</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2789</v>
      </c>
      <c r="B138" s="237" t="s">
        <v>2790</v>
      </c>
      <c r="C138" s="227" t="s">
        <v>2789</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2791</v>
      </c>
      <c r="B139" s="95" t="s">
        <v>2792</v>
      </c>
      <c r="C139" s="227" t="s">
        <v>2791</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2793</v>
      </c>
      <c r="B140" s="95" t="s">
        <v>2794</v>
      </c>
      <c r="C140" s="227" t="s">
        <v>2793</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2795</v>
      </c>
      <c r="C141" s="228" t="s">
        <v>2796</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5"/>
      <c r="E143" s="386"/>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7" t="s">
        <v>56</v>
      </c>
      <c r="B1" s="388"/>
      <c r="C1" s="389" t="s">
        <v>2797</v>
      </c>
      <c r="D1" s="390"/>
      <c r="E1" s="391"/>
      <c r="F1" s="4"/>
      <c r="G1" s="4"/>
      <c r="H1" s="4"/>
      <c r="I1" s="4"/>
      <c r="J1" s="4"/>
      <c r="K1" s="4"/>
      <c r="L1" s="4"/>
      <c r="M1" s="4"/>
      <c r="N1" s="4"/>
      <c r="O1" s="4"/>
      <c r="P1" s="4"/>
      <c r="Q1" s="4"/>
      <c r="R1" s="4"/>
      <c r="S1" s="4"/>
      <c r="T1" s="4"/>
      <c r="U1" s="4"/>
      <c r="V1" s="4"/>
    </row>
    <row r="2" spans="1:25" ht="50.1" customHeight="1" x14ac:dyDescent="0.2">
      <c r="A2" s="392" t="s">
        <v>2798</v>
      </c>
      <c r="B2" s="393"/>
      <c r="C2" s="393"/>
      <c r="D2" s="393"/>
      <c r="E2" s="393"/>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2799</v>
      </c>
      <c r="E3" s="79" t="s">
        <v>2800</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2801</v>
      </c>
      <c r="B5" s="133" t="s">
        <v>2802</v>
      </c>
      <c r="C5" s="134" t="s">
        <v>2801</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2803</v>
      </c>
      <c r="B6" s="135" t="s">
        <v>2804</v>
      </c>
      <c r="C6" s="117" t="s">
        <v>2803</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2805</v>
      </c>
      <c r="C7" s="117" t="s">
        <v>2806</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2807</v>
      </c>
      <c r="C8" s="117" t="s">
        <v>2808</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2809</v>
      </c>
      <c r="C9" s="117" t="s">
        <v>2810</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2811</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2812</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2813</v>
      </c>
      <c r="C12" s="117" t="s">
        <v>2814</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2815</v>
      </c>
      <c r="C13" s="117" t="s">
        <v>2816</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2817</v>
      </c>
      <c r="C14" s="117" t="s">
        <v>2818</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2819</v>
      </c>
      <c r="C15" s="117" t="s">
        <v>2820</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2821</v>
      </c>
      <c r="C16" s="117" t="s">
        <v>2822</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2823</v>
      </c>
      <c r="C17" s="117" t="s">
        <v>2824</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2825</v>
      </c>
      <c r="C18" s="117" t="s">
        <v>2826</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2827</v>
      </c>
      <c r="C19" s="117" t="s">
        <v>2828</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2829</v>
      </c>
      <c r="C20" s="117" t="s">
        <v>2830</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2831</v>
      </c>
      <c r="C21" s="117" t="s">
        <v>2832</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2833</v>
      </c>
      <c r="B22" s="135" t="s">
        <v>2834</v>
      </c>
      <c r="C22" s="117" t="s">
        <v>2833</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2835</v>
      </c>
      <c r="C23" s="117" t="s">
        <v>2836</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2807</v>
      </c>
      <c r="C24" s="117" t="s">
        <v>2837</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2809</v>
      </c>
      <c r="C25" s="117" t="s">
        <v>2838</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2839</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2840</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2813</v>
      </c>
      <c r="C28" s="117" t="s">
        <v>2841</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2815</v>
      </c>
      <c r="C29" s="117" t="s">
        <v>2842</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2843</v>
      </c>
      <c r="C30" s="117" t="s">
        <v>2844</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2819</v>
      </c>
      <c r="C31" s="117" t="s">
        <v>2845</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2821</v>
      </c>
      <c r="C32" s="117" t="s">
        <v>2846</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2823</v>
      </c>
      <c r="C33" s="117" t="s">
        <v>2847</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2825</v>
      </c>
      <c r="C34" s="117" t="s">
        <v>2848</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2827</v>
      </c>
      <c r="C35" s="117" t="s">
        <v>2849</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2829</v>
      </c>
      <c r="C36" s="117" t="s">
        <v>2850</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2831</v>
      </c>
      <c r="C37" s="117" t="s">
        <v>2851</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2852</v>
      </c>
      <c r="B38" s="135" t="s">
        <v>2853</v>
      </c>
      <c r="C38" s="117" t="s">
        <v>2852</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2854</v>
      </c>
      <c r="B39" s="135" t="s">
        <v>2855</v>
      </c>
      <c r="C39" s="117" t="s">
        <v>2854</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2856</v>
      </c>
      <c r="C40" s="117" t="s">
        <v>2857</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2305</v>
      </c>
      <c r="C41" s="117" t="s">
        <v>2858</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2859</v>
      </c>
      <c r="C42" s="117" t="s">
        <v>2860</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2861</v>
      </c>
      <c r="C43" s="117" t="s">
        <v>2862</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2863</v>
      </c>
      <c r="B44" s="135" t="s">
        <v>2864</v>
      </c>
      <c r="C44" s="117" t="s">
        <v>2863</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2856</v>
      </c>
      <c r="C45" s="117" t="s">
        <v>2865</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2305</v>
      </c>
      <c r="C46" s="117" t="s">
        <v>2866</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2859</v>
      </c>
      <c r="C47" s="117" t="s">
        <v>2867</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2861</v>
      </c>
      <c r="C48" s="209" t="s">
        <v>2868</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4"/>
      <c r="E51" s="393"/>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zoomScale="140" zoomScaleNormal="140" workbookViewId="0">
      <pane ySplit="1" topLeftCell="A41" activePane="bottomLeft" state="frozen"/>
      <selection pane="bottomLeft" activeCell="D51" sqref="D51"/>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7" t="s">
        <v>56</v>
      </c>
      <c r="B1" s="395"/>
      <c r="C1" s="396" t="s">
        <v>2869</v>
      </c>
      <c r="D1" s="391"/>
      <c r="E1" s="4"/>
      <c r="F1" s="4"/>
      <c r="G1" s="4"/>
      <c r="H1" s="4"/>
      <c r="I1" s="4"/>
      <c r="J1" s="4"/>
      <c r="K1" s="4"/>
      <c r="L1" s="4"/>
      <c r="M1" s="4"/>
      <c r="N1" s="4"/>
      <c r="O1" s="4"/>
      <c r="P1" s="4"/>
      <c r="Q1" s="4"/>
      <c r="R1" s="4"/>
      <c r="S1" s="4"/>
      <c r="T1" s="4"/>
      <c r="U1" s="4"/>
    </row>
    <row r="2" spans="1:24" ht="50.1" customHeight="1" x14ac:dyDescent="0.2">
      <c r="A2" s="397" t="s">
        <v>2870</v>
      </c>
      <c r="B2" s="393"/>
      <c r="C2" s="393"/>
      <c r="D2" s="393"/>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2871</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2872</v>
      </c>
      <c r="C5" s="229" t="s">
        <v>2873</v>
      </c>
      <c r="D5" s="305">
        <v>1969876.9</v>
      </c>
      <c r="E5" s="45"/>
      <c r="F5" s="45"/>
      <c r="G5" s="45"/>
      <c r="H5" s="45"/>
      <c r="I5" s="45"/>
      <c r="J5" s="45"/>
      <c r="K5" s="45"/>
      <c r="L5" s="45"/>
      <c r="M5" s="45"/>
      <c r="N5" s="45"/>
      <c r="O5" s="45"/>
      <c r="P5" s="45"/>
      <c r="Q5" s="45"/>
      <c r="R5" s="45"/>
      <c r="S5" s="45"/>
      <c r="T5" s="45"/>
      <c r="U5" s="45"/>
    </row>
    <row r="6" spans="1:24" ht="24" x14ac:dyDescent="0.2">
      <c r="A6" s="139"/>
      <c r="B6" s="140" t="s">
        <v>2874</v>
      </c>
      <c r="C6" s="230" t="s">
        <v>2875</v>
      </c>
      <c r="D6" s="48">
        <f>D7+D8+D17+D18</f>
        <v>4809242.1500000004</v>
      </c>
      <c r="E6" s="45"/>
      <c r="F6" s="45"/>
      <c r="G6" s="45"/>
      <c r="H6" s="45"/>
      <c r="I6" s="45"/>
      <c r="J6" s="45"/>
      <c r="K6" s="45"/>
      <c r="L6" s="45"/>
      <c r="M6" s="45"/>
      <c r="N6" s="45"/>
      <c r="O6" s="45"/>
      <c r="P6" s="45"/>
      <c r="Q6" s="45"/>
      <c r="R6" s="45"/>
      <c r="S6" s="45"/>
      <c r="T6" s="45"/>
      <c r="U6" s="45"/>
    </row>
    <row r="7" spans="1:24" ht="12.75" customHeight="1" x14ac:dyDescent="0.2">
      <c r="A7" s="139"/>
      <c r="B7" s="142" t="s">
        <v>2876</v>
      </c>
      <c r="C7" s="230" t="s">
        <v>2877</v>
      </c>
      <c r="D7" s="306">
        <v>20963.91</v>
      </c>
      <c r="E7" s="45"/>
      <c r="F7" s="45"/>
      <c r="G7" s="45"/>
      <c r="H7" s="45"/>
      <c r="I7" s="45"/>
      <c r="J7" s="45"/>
      <c r="K7" s="45"/>
      <c r="L7" s="45"/>
      <c r="M7" s="45"/>
      <c r="N7" s="45"/>
      <c r="O7" s="45"/>
      <c r="P7" s="45"/>
      <c r="Q7" s="45"/>
      <c r="R7" s="45"/>
      <c r="S7" s="45"/>
      <c r="T7" s="45"/>
      <c r="U7" s="45"/>
    </row>
    <row r="8" spans="1:24" ht="12.75" customHeight="1" x14ac:dyDescent="0.2">
      <c r="A8" s="139" t="s">
        <v>2280</v>
      </c>
      <c r="B8" s="140" t="s">
        <v>2878</v>
      </c>
      <c r="C8" s="230" t="s">
        <v>2879</v>
      </c>
      <c r="D8" s="48">
        <f>SUM(D9:D16)</f>
        <v>4777480.29</v>
      </c>
      <c r="E8" s="45"/>
      <c r="F8" s="45"/>
      <c r="G8" s="45"/>
      <c r="H8" s="45"/>
      <c r="I8" s="45"/>
      <c r="J8" s="45"/>
      <c r="K8" s="45"/>
      <c r="L8" s="45"/>
      <c r="M8" s="45"/>
      <c r="N8" s="45"/>
      <c r="O8" s="45"/>
      <c r="P8" s="45"/>
      <c r="Q8" s="45"/>
      <c r="R8" s="45"/>
      <c r="S8" s="45"/>
      <c r="T8" s="45"/>
      <c r="U8" s="45"/>
    </row>
    <row r="9" spans="1:24" ht="12.75" customHeight="1" x14ac:dyDescent="0.2">
      <c r="A9" s="96" t="s">
        <v>2282</v>
      </c>
      <c r="B9" s="95" t="s">
        <v>2283</v>
      </c>
      <c r="C9" s="230" t="s">
        <v>2880</v>
      </c>
      <c r="D9" s="306">
        <v>3903555.62</v>
      </c>
      <c r="E9" s="45"/>
      <c r="F9" s="45"/>
      <c r="G9" s="45"/>
      <c r="H9" s="45"/>
      <c r="I9" s="45"/>
      <c r="J9" s="45"/>
      <c r="K9" s="45"/>
      <c r="L9" s="45"/>
      <c r="M9" s="45"/>
      <c r="N9" s="45"/>
      <c r="O9" s="45"/>
      <c r="P9" s="45"/>
      <c r="Q9" s="45"/>
      <c r="R9" s="45"/>
      <c r="S9" s="45"/>
      <c r="T9" s="45"/>
      <c r="U9" s="45"/>
    </row>
    <row r="10" spans="1:24" ht="12.75" customHeight="1" x14ac:dyDescent="0.2">
      <c r="A10" s="96" t="s">
        <v>2284</v>
      </c>
      <c r="B10" s="95" t="s">
        <v>2285</v>
      </c>
      <c r="C10" s="230" t="s">
        <v>2881</v>
      </c>
      <c r="D10" s="306">
        <v>872919.79</v>
      </c>
      <c r="E10" s="45"/>
      <c r="F10" s="45"/>
      <c r="G10" s="45"/>
      <c r="H10" s="45"/>
      <c r="I10" s="45"/>
      <c r="J10" s="45"/>
      <c r="K10" s="45"/>
      <c r="L10" s="45"/>
      <c r="M10" s="45"/>
      <c r="N10" s="45"/>
      <c r="O10" s="45"/>
      <c r="P10" s="45"/>
      <c r="Q10" s="45"/>
      <c r="R10" s="45"/>
      <c r="S10" s="45"/>
      <c r="T10" s="45"/>
      <c r="U10" s="45"/>
    </row>
    <row r="11" spans="1:24" ht="12.75" customHeight="1" x14ac:dyDescent="0.2">
      <c r="A11" s="96" t="s">
        <v>2286</v>
      </c>
      <c r="B11" s="95" t="s">
        <v>2882</v>
      </c>
      <c r="C11" s="230" t="s">
        <v>2883</v>
      </c>
      <c r="D11" s="306">
        <v>1004.88</v>
      </c>
      <c r="E11" s="45"/>
      <c r="F11" s="45"/>
      <c r="G11" s="45"/>
      <c r="H11" s="45"/>
      <c r="I11" s="45"/>
      <c r="J11" s="45"/>
      <c r="K11" s="45"/>
      <c r="L11" s="45"/>
      <c r="M11" s="45"/>
      <c r="N11" s="45"/>
      <c r="O11" s="45"/>
      <c r="P11" s="45"/>
      <c r="Q11" s="45"/>
      <c r="R11" s="45"/>
      <c r="S11" s="45"/>
      <c r="T11" s="45"/>
      <c r="U11" s="45"/>
    </row>
    <row r="12" spans="1:24" ht="12.75" customHeight="1" x14ac:dyDescent="0.2">
      <c r="A12" s="96" t="s">
        <v>2294</v>
      </c>
      <c r="B12" s="95" t="s">
        <v>2295</v>
      </c>
      <c r="C12" s="230" t="s">
        <v>2884</v>
      </c>
      <c r="D12" s="306"/>
      <c r="E12" s="45"/>
      <c r="F12" s="45"/>
      <c r="G12" s="45"/>
      <c r="H12" s="45"/>
      <c r="I12" s="45"/>
      <c r="J12" s="45"/>
      <c r="K12" s="45"/>
      <c r="L12" s="45"/>
      <c r="M12" s="45"/>
      <c r="N12" s="45"/>
      <c r="O12" s="45"/>
      <c r="P12" s="45"/>
      <c r="Q12" s="45"/>
      <c r="R12" s="45"/>
      <c r="S12" s="45"/>
      <c r="T12" s="45"/>
      <c r="U12" s="45"/>
    </row>
    <row r="13" spans="1:24" ht="24" x14ac:dyDescent="0.2">
      <c r="A13" s="104" t="s">
        <v>2296</v>
      </c>
      <c r="B13" s="105" t="s">
        <v>2885</v>
      </c>
      <c r="C13" s="231" t="s">
        <v>2886</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2298</v>
      </c>
      <c r="B14" s="95" t="s">
        <v>2299</v>
      </c>
      <c r="C14" s="230" t="s">
        <v>2887</v>
      </c>
      <c r="D14" s="306"/>
      <c r="E14" s="45"/>
      <c r="F14" s="45"/>
      <c r="G14" s="45"/>
      <c r="H14" s="45"/>
      <c r="I14" s="45"/>
      <c r="J14" s="45"/>
      <c r="K14" s="45"/>
      <c r="L14" s="45"/>
      <c r="M14" s="45"/>
      <c r="N14" s="45"/>
      <c r="O14" s="45"/>
      <c r="P14" s="45"/>
      <c r="Q14" s="45"/>
      <c r="R14" s="45"/>
      <c r="S14" s="45"/>
      <c r="T14" s="45"/>
      <c r="U14" s="45"/>
    </row>
    <row r="15" spans="1:24" ht="12.75" customHeight="1" x14ac:dyDescent="0.2">
      <c r="A15" s="96" t="s">
        <v>2300</v>
      </c>
      <c r="B15" s="95" t="s">
        <v>2301</v>
      </c>
      <c r="C15" s="230" t="s">
        <v>2888</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2302</v>
      </c>
      <c r="B16" s="95" t="s">
        <v>2303</v>
      </c>
      <c r="C16" s="230" t="s">
        <v>2889</v>
      </c>
      <c r="D16" s="306"/>
      <c r="E16" s="45"/>
      <c r="F16" s="45"/>
      <c r="G16" s="45"/>
      <c r="H16" s="45"/>
      <c r="I16" s="45"/>
      <c r="J16" s="45"/>
      <c r="K16" s="45"/>
      <c r="L16" s="45"/>
      <c r="M16" s="45"/>
      <c r="N16" s="45"/>
      <c r="O16" s="45"/>
      <c r="P16" s="45"/>
      <c r="Q16" s="45"/>
      <c r="R16" s="45"/>
      <c r="S16" s="45"/>
      <c r="T16" s="45"/>
      <c r="U16" s="45"/>
    </row>
    <row r="17" spans="1:22" ht="12.75" customHeight="1" x14ac:dyDescent="0.2">
      <c r="A17" s="139" t="s">
        <v>2304</v>
      </c>
      <c r="B17" s="140" t="s">
        <v>2305</v>
      </c>
      <c r="C17" s="230" t="s">
        <v>2890</v>
      </c>
      <c r="D17" s="306">
        <v>10797.95</v>
      </c>
      <c r="E17" s="45"/>
      <c r="F17" s="45"/>
      <c r="G17" s="45"/>
      <c r="H17" s="45"/>
      <c r="I17" s="45"/>
      <c r="J17" s="45"/>
      <c r="K17" s="45"/>
      <c r="L17" s="45"/>
      <c r="M17" s="45"/>
      <c r="N17" s="45"/>
      <c r="O17" s="45"/>
      <c r="P17" s="45"/>
      <c r="Q17" s="45"/>
      <c r="R17" s="45"/>
      <c r="S17" s="45"/>
      <c r="T17" s="45"/>
      <c r="U17" s="45"/>
    </row>
    <row r="18" spans="1:22" ht="36" x14ac:dyDescent="0.2">
      <c r="A18" s="139" t="s">
        <v>2891</v>
      </c>
      <c r="B18" s="140" t="s">
        <v>2892</v>
      </c>
      <c r="C18" s="230" t="s">
        <v>2893</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2894</v>
      </c>
      <c r="C19" s="230" t="s">
        <v>2895</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2896</v>
      </c>
      <c r="B20" s="95" t="s">
        <v>2317</v>
      </c>
      <c r="C20" s="230" t="s">
        <v>2897</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2898</v>
      </c>
      <c r="B21" s="95" t="s">
        <v>2321</v>
      </c>
      <c r="C21" s="230" t="s">
        <v>2899</v>
      </c>
      <c r="D21" s="306"/>
      <c r="E21" s="45"/>
      <c r="F21" s="45"/>
      <c r="G21" s="45"/>
      <c r="H21" s="45"/>
      <c r="I21" s="45"/>
      <c r="J21" s="45"/>
      <c r="K21" s="45"/>
      <c r="L21" s="45"/>
      <c r="M21" s="45"/>
      <c r="N21" s="45"/>
      <c r="O21" s="45"/>
      <c r="P21" s="45"/>
      <c r="Q21" s="45"/>
      <c r="R21" s="45"/>
      <c r="S21" s="45"/>
      <c r="T21" s="45"/>
      <c r="U21" s="45"/>
    </row>
    <row r="22" spans="1:22" ht="24" x14ac:dyDescent="0.2">
      <c r="A22" s="96" t="s">
        <v>2900</v>
      </c>
      <c r="B22" s="95" t="s">
        <v>2901</v>
      </c>
      <c r="C22" s="230" t="s">
        <v>2902</v>
      </c>
      <c r="D22" s="306"/>
      <c r="E22" s="45"/>
      <c r="F22" s="45"/>
      <c r="G22" s="45"/>
      <c r="H22" s="45"/>
      <c r="I22" s="45"/>
      <c r="J22" s="45"/>
      <c r="K22" s="45"/>
      <c r="L22" s="45"/>
      <c r="M22" s="45"/>
      <c r="N22" s="45"/>
      <c r="O22" s="45"/>
      <c r="P22" s="45"/>
      <c r="Q22" s="45"/>
      <c r="R22" s="45"/>
      <c r="S22" s="45"/>
      <c r="T22" s="45"/>
      <c r="U22" s="45"/>
    </row>
    <row r="23" spans="1:22" ht="24" x14ac:dyDescent="0.2">
      <c r="A23" s="96" t="s">
        <v>2903</v>
      </c>
      <c r="B23" s="95" t="s">
        <v>2904</v>
      </c>
      <c r="C23" s="230" t="s">
        <v>2905</v>
      </c>
      <c r="D23" s="306"/>
      <c r="E23" s="45"/>
      <c r="F23" s="45"/>
      <c r="G23" s="45"/>
      <c r="H23" s="45"/>
      <c r="I23" s="45"/>
      <c r="J23" s="45"/>
      <c r="K23" s="45"/>
      <c r="L23" s="45"/>
      <c r="M23" s="45"/>
      <c r="N23" s="45"/>
      <c r="O23" s="45"/>
      <c r="P23" s="45"/>
      <c r="Q23" s="45"/>
      <c r="R23" s="45"/>
      <c r="S23" s="45"/>
      <c r="T23" s="45"/>
      <c r="U23" s="45"/>
    </row>
    <row r="24" spans="1:22" ht="24" x14ac:dyDescent="0.2">
      <c r="A24" s="96"/>
      <c r="B24" s="140" t="s">
        <v>2906</v>
      </c>
      <c r="C24" s="230" t="s">
        <v>2907</v>
      </c>
      <c r="D24" s="48">
        <f>D25+D26+D35+D36</f>
        <v>4955021.5900000008</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2876</v>
      </c>
      <c r="C25" s="230" t="s">
        <v>2908</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2280</v>
      </c>
      <c r="B26" s="140" t="s">
        <v>2909</v>
      </c>
      <c r="C26" s="230" t="s">
        <v>2910</v>
      </c>
      <c r="D26" s="48">
        <f>SUM(D27:D34)</f>
        <v>4944223.6400000006</v>
      </c>
      <c r="E26" s="45"/>
      <c r="F26" s="45"/>
      <c r="G26" s="45"/>
      <c r="H26" s="45"/>
      <c r="I26" s="45"/>
      <c r="J26" s="45"/>
      <c r="K26" s="45"/>
      <c r="L26" s="45"/>
      <c r="M26" s="45"/>
      <c r="N26" s="45"/>
      <c r="O26" s="45"/>
      <c r="P26" s="45"/>
      <c r="Q26" s="45"/>
      <c r="R26" s="45"/>
      <c r="S26" s="45"/>
      <c r="T26" s="45"/>
      <c r="U26" s="45"/>
    </row>
    <row r="27" spans="1:22" ht="12.75" customHeight="1" x14ac:dyDescent="0.2">
      <c r="A27" s="96" t="s">
        <v>2282</v>
      </c>
      <c r="B27" s="95" t="s">
        <v>2283</v>
      </c>
      <c r="C27" s="230" t="s">
        <v>2911</v>
      </c>
      <c r="D27" s="306">
        <v>3922525.58</v>
      </c>
      <c r="E27" s="45"/>
      <c r="F27" s="45"/>
      <c r="G27" s="45"/>
      <c r="H27" s="45"/>
      <c r="I27" s="45"/>
      <c r="J27" s="45"/>
      <c r="K27" s="45"/>
      <c r="L27" s="45"/>
      <c r="M27" s="45"/>
      <c r="N27" s="45"/>
      <c r="O27" s="45"/>
      <c r="P27" s="45"/>
      <c r="Q27" s="45"/>
      <c r="R27" s="45"/>
      <c r="S27" s="45"/>
      <c r="T27" s="45"/>
      <c r="U27" s="45"/>
    </row>
    <row r="28" spans="1:22" ht="12.75" customHeight="1" x14ac:dyDescent="0.2">
      <c r="A28" s="96" t="s">
        <v>2284</v>
      </c>
      <c r="B28" s="95" t="s">
        <v>2285</v>
      </c>
      <c r="C28" s="230" t="s">
        <v>2912</v>
      </c>
      <c r="D28" s="306">
        <v>1020161.2</v>
      </c>
      <c r="E28" s="45"/>
      <c r="F28" s="45"/>
      <c r="G28" s="45"/>
      <c r="H28" s="45"/>
      <c r="I28" s="45"/>
      <c r="J28" s="45"/>
      <c r="K28" s="45"/>
      <c r="L28" s="45"/>
      <c r="M28" s="45"/>
      <c r="N28" s="45"/>
      <c r="O28" s="45"/>
      <c r="P28" s="45"/>
      <c r="Q28" s="45"/>
      <c r="R28" s="45"/>
      <c r="S28" s="45"/>
      <c r="T28" s="45"/>
      <c r="U28" s="45"/>
    </row>
    <row r="29" spans="1:22" ht="12.75" customHeight="1" x14ac:dyDescent="0.2">
      <c r="A29" s="96" t="s">
        <v>2286</v>
      </c>
      <c r="B29" s="95" t="s">
        <v>2882</v>
      </c>
      <c r="C29" s="230" t="s">
        <v>2913</v>
      </c>
      <c r="D29" s="306">
        <v>1536.86</v>
      </c>
      <c r="E29" s="45"/>
      <c r="F29" s="45"/>
      <c r="G29" s="45"/>
      <c r="H29" s="45"/>
      <c r="I29" s="45"/>
      <c r="J29" s="45"/>
      <c r="K29" s="45"/>
      <c r="L29" s="45"/>
      <c r="M29" s="45"/>
      <c r="N29" s="45"/>
      <c r="O29" s="45"/>
      <c r="P29" s="45"/>
      <c r="Q29" s="45"/>
      <c r="R29" s="45"/>
      <c r="S29" s="45"/>
      <c r="T29" s="45"/>
      <c r="U29" s="45"/>
    </row>
    <row r="30" spans="1:22" ht="12.75" customHeight="1" x14ac:dyDescent="0.2">
      <c r="A30" s="96" t="s">
        <v>2294</v>
      </c>
      <c r="B30" s="95" t="s">
        <v>2295</v>
      </c>
      <c r="C30" s="230" t="s">
        <v>2914</v>
      </c>
      <c r="D30" s="306"/>
      <c r="E30" s="45"/>
      <c r="F30" s="45"/>
      <c r="G30" s="45"/>
      <c r="H30" s="45"/>
      <c r="I30" s="45"/>
      <c r="J30" s="45"/>
      <c r="K30" s="45"/>
      <c r="L30" s="45"/>
      <c r="M30" s="45"/>
      <c r="N30" s="45"/>
      <c r="O30" s="45"/>
      <c r="P30" s="45"/>
      <c r="Q30" s="45"/>
      <c r="R30" s="45"/>
      <c r="S30" s="45"/>
      <c r="T30" s="45"/>
      <c r="U30" s="45"/>
    </row>
    <row r="31" spans="1:22" ht="24" x14ac:dyDescent="0.2">
      <c r="A31" s="104" t="s">
        <v>2296</v>
      </c>
      <c r="B31" s="105" t="s">
        <v>2885</v>
      </c>
      <c r="C31" s="231" t="s">
        <v>2915</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2298</v>
      </c>
      <c r="B32" s="95" t="s">
        <v>2299</v>
      </c>
      <c r="C32" s="230" t="s">
        <v>2916</v>
      </c>
      <c r="D32" s="306"/>
      <c r="E32" s="45"/>
      <c r="F32" s="45"/>
      <c r="G32" s="45"/>
      <c r="H32" s="45"/>
      <c r="I32" s="45"/>
      <c r="J32" s="45"/>
      <c r="K32" s="45"/>
      <c r="L32" s="45"/>
      <c r="M32" s="45"/>
      <c r="N32" s="45"/>
      <c r="O32" s="45"/>
      <c r="P32" s="45"/>
      <c r="Q32" s="45"/>
      <c r="R32" s="45"/>
      <c r="S32" s="45"/>
      <c r="T32" s="45"/>
      <c r="U32" s="45"/>
    </row>
    <row r="33" spans="1:21" ht="12.75" customHeight="1" x14ac:dyDescent="0.2">
      <c r="A33" s="96" t="s">
        <v>2300</v>
      </c>
      <c r="B33" s="95" t="s">
        <v>2301</v>
      </c>
      <c r="C33" s="230" t="s">
        <v>2917</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2302</v>
      </c>
      <c r="B34" s="95" t="s">
        <v>2303</v>
      </c>
      <c r="C34" s="230" t="s">
        <v>2918</v>
      </c>
      <c r="D34" s="306"/>
      <c r="E34" s="45"/>
      <c r="F34" s="45"/>
      <c r="G34" s="45"/>
      <c r="H34" s="45"/>
      <c r="I34" s="45"/>
      <c r="J34" s="45"/>
      <c r="K34" s="45"/>
      <c r="L34" s="45"/>
      <c r="M34" s="45"/>
      <c r="N34" s="45"/>
      <c r="O34" s="45"/>
      <c r="P34" s="45"/>
      <c r="Q34" s="45"/>
      <c r="R34" s="45"/>
      <c r="S34" s="45"/>
      <c r="T34" s="45"/>
      <c r="U34" s="45"/>
    </row>
    <row r="35" spans="1:21" ht="12.75" customHeight="1" x14ac:dyDescent="0.2">
      <c r="A35" s="139" t="s">
        <v>2304</v>
      </c>
      <c r="B35" s="140" t="s">
        <v>2305</v>
      </c>
      <c r="C35" s="230" t="s">
        <v>2919</v>
      </c>
      <c r="D35" s="306">
        <v>10797.95</v>
      </c>
      <c r="E35" s="45"/>
      <c r="F35" s="45"/>
      <c r="G35" s="45"/>
      <c r="H35" s="45"/>
      <c r="I35" s="45"/>
      <c r="J35" s="45"/>
      <c r="K35" s="45"/>
      <c r="L35" s="45"/>
      <c r="M35" s="45"/>
      <c r="N35" s="45"/>
      <c r="O35" s="45"/>
      <c r="P35" s="45"/>
      <c r="Q35" s="45"/>
      <c r="R35" s="45"/>
      <c r="S35" s="45"/>
      <c r="T35" s="45"/>
      <c r="U35" s="45"/>
    </row>
    <row r="36" spans="1:21" ht="36" x14ac:dyDescent="0.2">
      <c r="A36" s="139" t="s">
        <v>2891</v>
      </c>
      <c r="B36" s="140" t="s">
        <v>2920</v>
      </c>
      <c r="C36" s="230" t="s">
        <v>2921</v>
      </c>
      <c r="D36" s="48">
        <f>SUM(D37:D41)</f>
        <v>0</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2894</v>
      </c>
      <c r="C37" s="230" t="s">
        <v>2922</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2896</v>
      </c>
      <c r="B38" s="95" t="s">
        <v>2317</v>
      </c>
      <c r="C38" s="230" t="s">
        <v>2923</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2898</v>
      </c>
      <c r="B39" s="95" t="s">
        <v>2321</v>
      </c>
      <c r="C39" s="230" t="s">
        <v>2924</v>
      </c>
      <c r="D39" s="306"/>
      <c r="E39" s="45"/>
      <c r="F39" s="45"/>
      <c r="G39" s="45"/>
      <c r="H39" s="45"/>
      <c r="I39" s="45"/>
      <c r="J39" s="45"/>
      <c r="K39" s="45"/>
      <c r="L39" s="45"/>
      <c r="M39" s="45"/>
      <c r="N39" s="45"/>
      <c r="O39" s="45"/>
      <c r="P39" s="45"/>
      <c r="Q39" s="45"/>
      <c r="R39" s="45"/>
      <c r="S39" s="45"/>
      <c r="T39" s="45"/>
      <c r="U39" s="45"/>
    </row>
    <row r="40" spans="1:21" ht="24" x14ac:dyDescent="0.2">
      <c r="A40" s="96" t="s">
        <v>2925</v>
      </c>
      <c r="B40" s="95" t="s">
        <v>2901</v>
      </c>
      <c r="C40" s="230" t="s">
        <v>2926</v>
      </c>
      <c r="D40" s="306"/>
      <c r="E40" s="45"/>
      <c r="F40" s="45"/>
      <c r="G40" s="45"/>
      <c r="H40" s="45"/>
      <c r="I40" s="45"/>
      <c r="J40" s="45"/>
      <c r="K40" s="45"/>
      <c r="L40" s="45"/>
      <c r="M40" s="45"/>
      <c r="N40" s="45"/>
      <c r="O40" s="45"/>
      <c r="P40" s="45"/>
      <c r="Q40" s="45"/>
      <c r="R40" s="45"/>
      <c r="S40" s="45"/>
      <c r="T40" s="45"/>
      <c r="U40" s="45"/>
    </row>
    <row r="41" spans="1:21" ht="24" x14ac:dyDescent="0.2">
      <c r="A41" s="96" t="s">
        <v>2903</v>
      </c>
      <c r="B41" s="95" t="s">
        <v>2904</v>
      </c>
      <c r="C41" s="230" t="s">
        <v>2927</v>
      </c>
      <c r="D41" s="306"/>
      <c r="E41" s="45"/>
      <c r="F41" s="45"/>
      <c r="G41" s="45"/>
      <c r="H41" s="45"/>
      <c r="I41" s="45"/>
      <c r="J41" s="45"/>
      <c r="K41" s="45"/>
      <c r="L41" s="45"/>
      <c r="M41" s="45"/>
      <c r="N41" s="45"/>
      <c r="O41" s="45"/>
      <c r="P41" s="45"/>
      <c r="Q41" s="45"/>
      <c r="R41" s="45"/>
      <c r="S41" s="45"/>
      <c r="T41" s="45"/>
      <c r="U41" s="45"/>
    </row>
    <row r="42" spans="1:21" ht="24" x14ac:dyDescent="0.2">
      <c r="A42" s="96"/>
      <c r="B42" s="140" t="s">
        <v>2928</v>
      </c>
      <c r="C42" s="230" t="s">
        <v>2929</v>
      </c>
      <c r="D42" s="48">
        <f>D5+D6-D24</f>
        <v>1824097.46</v>
      </c>
      <c r="E42" s="45"/>
      <c r="F42" s="45"/>
      <c r="G42" s="45"/>
      <c r="H42" s="45"/>
      <c r="I42" s="45"/>
      <c r="J42" s="45"/>
      <c r="K42" s="45"/>
      <c r="L42" s="45"/>
      <c r="M42" s="45"/>
      <c r="N42" s="45"/>
      <c r="O42" s="45"/>
      <c r="P42" s="45"/>
      <c r="Q42" s="45"/>
      <c r="R42" s="45"/>
      <c r="S42" s="45"/>
      <c r="T42" s="45"/>
      <c r="U42" s="45"/>
    </row>
    <row r="43" spans="1:21" ht="24" x14ac:dyDescent="0.2">
      <c r="A43" s="139"/>
      <c r="B43" s="140" t="s">
        <v>2930</v>
      </c>
      <c r="C43" s="230" t="s">
        <v>2931</v>
      </c>
      <c r="D43" s="48">
        <f>D44+D49+D90+D95</f>
        <v>9222.2099999999991</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2932</v>
      </c>
      <c r="C44" s="230" t="s">
        <v>2933</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2934</v>
      </c>
      <c r="C45" s="230" t="s">
        <v>2935</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2936</v>
      </c>
      <c r="C46" s="230" t="s">
        <v>2937</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2938</v>
      </c>
      <c r="C47" s="230" t="s">
        <v>2939</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2940</v>
      </c>
      <c r="C48" s="230" t="s">
        <v>2941</v>
      </c>
      <c r="D48" s="306"/>
      <c r="E48" s="45"/>
      <c r="F48" s="45"/>
      <c r="G48" s="45"/>
      <c r="H48" s="45"/>
      <c r="I48" s="45"/>
      <c r="J48" s="45"/>
      <c r="K48" s="45"/>
      <c r="L48" s="45"/>
      <c r="M48" s="45"/>
      <c r="N48" s="45"/>
      <c r="O48" s="45"/>
      <c r="P48" s="45"/>
      <c r="Q48" s="45"/>
      <c r="R48" s="45"/>
      <c r="S48" s="45"/>
      <c r="T48" s="45"/>
      <c r="U48" s="45"/>
    </row>
    <row r="49" spans="1:21" ht="24" x14ac:dyDescent="0.2">
      <c r="A49" s="139" t="s">
        <v>2280</v>
      </c>
      <c r="B49" s="210" t="s">
        <v>2942</v>
      </c>
      <c r="C49" s="230" t="s">
        <v>2943</v>
      </c>
      <c r="D49" s="48">
        <f>D50+D55+D60+D65+D70+D75+D80+D85</f>
        <v>9222.2099999999991</v>
      </c>
      <c r="E49" s="45"/>
      <c r="F49" s="45"/>
      <c r="G49" s="45"/>
      <c r="H49" s="45"/>
      <c r="I49" s="45"/>
      <c r="J49" s="45"/>
      <c r="K49" s="45"/>
      <c r="L49" s="45"/>
      <c r="M49" s="45"/>
      <c r="N49" s="45"/>
      <c r="O49" s="45"/>
      <c r="P49" s="45"/>
      <c r="Q49" s="45"/>
      <c r="R49" s="45"/>
      <c r="S49" s="45"/>
      <c r="T49" s="45"/>
      <c r="U49" s="45"/>
    </row>
    <row r="50" spans="1:21" ht="12.75" customHeight="1" x14ac:dyDescent="0.2">
      <c r="A50" s="139" t="s">
        <v>2282</v>
      </c>
      <c r="B50" s="140" t="s">
        <v>2944</v>
      </c>
      <c r="C50" s="230" t="s">
        <v>2945</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2934</v>
      </c>
      <c r="C51" s="230" t="s">
        <v>2946</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2936</v>
      </c>
      <c r="C52" s="230" t="s">
        <v>2947</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2938</v>
      </c>
      <c r="C53" s="230" t="s">
        <v>2948</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2940</v>
      </c>
      <c r="C54" s="230" t="s">
        <v>2949</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2284</v>
      </c>
      <c r="B55" s="140" t="s">
        <v>2950</v>
      </c>
      <c r="C55" s="230" t="s">
        <v>2951</v>
      </c>
      <c r="D55" s="48">
        <f>SUM(D56:D59)</f>
        <v>9222.2099999999991</v>
      </c>
      <c r="E55" s="45"/>
      <c r="F55" s="45"/>
      <c r="G55" s="45"/>
      <c r="H55" s="45"/>
      <c r="I55" s="45"/>
      <c r="J55" s="45"/>
      <c r="K55" s="45"/>
      <c r="L55" s="45"/>
      <c r="M55" s="45"/>
      <c r="N55" s="45"/>
      <c r="O55" s="45"/>
      <c r="P55" s="45"/>
      <c r="Q55" s="45"/>
      <c r="R55" s="45"/>
      <c r="S55" s="45"/>
      <c r="T55" s="45"/>
      <c r="U55" s="45"/>
    </row>
    <row r="56" spans="1:21" ht="12.75" customHeight="1" x14ac:dyDescent="0.2">
      <c r="A56" s="96"/>
      <c r="B56" s="95" t="s">
        <v>2934</v>
      </c>
      <c r="C56" s="230" t="s">
        <v>2952</v>
      </c>
      <c r="D56" s="306">
        <v>9222.2099999999991</v>
      </c>
      <c r="E56" s="45"/>
      <c r="F56" s="45"/>
      <c r="G56" s="45"/>
      <c r="H56" s="45"/>
      <c r="I56" s="45"/>
      <c r="J56" s="45"/>
      <c r="K56" s="45"/>
      <c r="L56" s="45"/>
      <c r="M56" s="45"/>
      <c r="N56" s="45"/>
      <c r="O56" s="45"/>
      <c r="P56" s="45"/>
      <c r="Q56" s="45"/>
      <c r="R56" s="45"/>
      <c r="S56" s="45"/>
      <c r="T56" s="45"/>
      <c r="U56" s="45"/>
    </row>
    <row r="57" spans="1:21" ht="12.75" customHeight="1" x14ac:dyDescent="0.2">
      <c r="A57" s="96"/>
      <c r="B57" s="95" t="s">
        <v>2936</v>
      </c>
      <c r="C57" s="230" t="s">
        <v>2953</v>
      </c>
      <c r="D57" s="306"/>
      <c r="E57" s="45"/>
      <c r="F57" s="45"/>
      <c r="G57" s="45"/>
      <c r="H57" s="45"/>
      <c r="I57" s="45"/>
      <c r="J57" s="45"/>
      <c r="K57" s="45"/>
      <c r="L57" s="45"/>
      <c r="M57" s="45"/>
      <c r="N57" s="45"/>
      <c r="O57" s="45"/>
      <c r="P57" s="45"/>
      <c r="Q57" s="45"/>
      <c r="R57" s="45"/>
      <c r="S57" s="45"/>
      <c r="T57" s="45"/>
      <c r="U57" s="45"/>
    </row>
    <row r="58" spans="1:21" ht="12.75" customHeight="1" x14ac:dyDescent="0.2">
      <c r="A58" s="96"/>
      <c r="B58" s="95" t="s">
        <v>2938</v>
      </c>
      <c r="C58" s="230" t="s">
        <v>2954</v>
      </c>
      <c r="D58" s="306"/>
      <c r="E58" s="45"/>
      <c r="F58" s="45"/>
      <c r="G58" s="45"/>
      <c r="H58" s="45"/>
      <c r="I58" s="45"/>
      <c r="J58" s="45"/>
      <c r="K58" s="45"/>
      <c r="L58" s="45"/>
      <c r="M58" s="45"/>
      <c r="N58" s="45"/>
      <c r="O58" s="45"/>
      <c r="P58" s="45"/>
      <c r="Q58" s="45"/>
      <c r="R58" s="45"/>
      <c r="S58" s="45"/>
      <c r="T58" s="45"/>
      <c r="U58" s="45"/>
    </row>
    <row r="59" spans="1:21" ht="12.75" customHeight="1" x14ac:dyDescent="0.2">
      <c r="A59" s="96"/>
      <c r="B59" s="95" t="s">
        <v>2940</v>
      </c>
      <c r="C59" s="230" t="s">
        <v>2955</v>
      </c>
      <c r="D59" s="306"/>
      <c r="E59" s="45"/>
      <c r="F59" s="45"/>
      <c r="G59" s="45"/>
      <c r="H59" s="45"/>
      <c r="I59" s="45"/>
      <c r="J59" s="45"/>
      <c r="K59" s="45"/>
      <c r="L59" s="45"/>
      <c r="M59" s="45"/>
      <c r="N59" s="45"/>
      <c r="O59" s="45"/>
      <c r="P59" s="45"/>
      <c r="Q59" s="45"/>
      <c r="R59" s="45"/>
      <c r="S59" s="45"/>
      <c r="T59" s="45"/>
      <c r="U59" s="45"/>
    </row>
    <row r="60" spans="1:21" ht="12.75" customHeight="1" x14ac:dyDescent="0.2">
      <c r="A60" s="139" t="s">
        <v>2286</v>
      </c>
      <c r="B60" s="140" t="s">
        <v>2956</v>
      </c>
      <c r="C60" s="230" t="s">
        <v>2957</v>
      </c>
      <c r="D60" s="48">
        <f>SUM(D61:D64)</f>
        <v>0</v>
      </c>
      <c r="E60" s="45"/>
      <c r="F60" s="45"/>
      <c r="G60" s="45"/>
      <c r="H60" s="45"/>
      <c r="I60" s="45"/>
      <c r="J60" s="45"/>
      <c r="K60" s="45"/>
      <c r="L60" s="45"/>
      <c r="M60" s="45"/>
      <c r="N60" s="45"/>
      <c r="O60" s="45"/>
      <c r="P60" s="45"/>
      <c r="Q60" s="45"/>
      <c r="R60" s="45"/>
      <c r="S60" s="45"/>
      <c r="T60" s="45"/>
      <c r="U60" s="45"/>
    </row>
    <row r="61" spans="1:21" ht="12.75" customHeight="1" x14ac:dyDescent="0.2">
      <c r="A61" s="96"/>
      <c r="B61" s="95" t="s">
        <v>2934</v>
      </c>
      <c r="C61" s="230" t="s">
        <v>2958</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2936</v>
      </c>
      <c r="C62" s="230" t="s">
        <v>2959</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2938</v>
      </c>
      <c r="C63" s="230" t="s">
        <v>2960</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2940</v>
      </c>
      <c r="C64" s="230" t="s">
        <v>2961</v>
      </c>
      <c r="D64" s="306"/>
      <c r="E64" s="45"/>
      <c r="F64" s="45"/>
      <c r="G64" s="45"/>
      <c r="H64" s="45"/>
      <c r="I64" s="45"/>
      <c r="J64" s="45"/>
      <c r="K64" s="45"/>
      <c r="L64" s="45"/>
      <c r="M64" s="45"/>
      <c r="N64" s="45"/>
      <c r="O64" s="45"/>
      <c r="P64" s="45"/>
      <c r="Q64" s="45"/>
      <c r="R64" s="45"/>
      <c r="S64" s="45"/>
      <c r="T64" s="45"/>
      <c r="U64" s="45"/>
    </row>
    <row r="65" spans="1:22" ht="12.75" customHeight="1" x14ac:dyDescent="0.2">
      <c r="A65" s="139" t="s">
        <v>2294</v>
      </c>
      <c r="B65" s="140" t="s">
        <v>2962</v>
      </c>
      <c r="C65" s="230" t="s">
        <v>2963</v>
      </c>
      <c r="D65" s="48">
        <f>SUM(D66:D69)</f>
        <v>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2934</v>
      </c>
      <c r="C66" s="230" t="s">
        <v>2964</v>
      </c>
      <c r="D66" s="306"/>
      <c r="E66" s="45"/>
      <c r="F66" s="45"/>
      <c r="G66" s="45"/>
      <c r="H66" s="45"/>
      <c r="I66" s="45"/>
      <c r="J66" s="45"/>
      <c r="K66" s="45"/>
      <c r="L66" s="45"/>
      <c r="M66" s="45"/>
      <c r="N66" s="45"/>
      <c r="O66" s="45"/>
      <c r="P66" s="45"/>
      <c r="Q66" s="45"/>
      <c r="R66" s="45"/>
      <c r="S66" s="45"/>
      <c r="T66" s="45"/>
      <c r="U66" s="45"/>
    </row>
    <row r="67" spans="1:22" ht="12.75" customHeight="1" x14ac:dyDescent="0.2">
      <c r="A67" s="96"/>
      <c r="B67" s="95" t="s">
        <v>2936</v>
      </c>
      <c r="C67" s="230" t="s">
        <v>2965</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2938</v>
      </c>
      <c r="C68" s="230" t="s">
        <v>2966</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2940</v>
      </c>
      <c r="C69" s="230" t="s">
        <v>2967</v>
      </c>
      <c r="D69" s="306"/>
      <c r="E69" s="45"/>
      <c r="F69" s="45"/>
      <c r="G69" s="45"/>
      <c r="H69" s="45"/>
      <c r="I69" s="45"/>
      <c r="J69" s="45"/>
      <c r="K69" s="45"/>
      <c r="L69" s="45"/>
      <c r="M69" s="45"/>
      <c r="N69" s="45"/>
      <c r="O69" s="45"/>
      <c r="P69" s="45"/>
      <c r="Q69" s="45"/>
      <c r="R69" s="45"/>
      <c r="S69" s="45"/>
      <c r="T69" s="45"/>
      <c r="U69" s="45"/>
    </row>
    <row r="70" spans="1:22" ht="24" x14ac:dyDescent="0.2">
      <c r="A70" s="141" t="s">
        <v>2296</v>
      </c>
      <c r="B70" s="142" t="s">
        <v>2968</v>
      </c>
      <c r="C70" s="231" t="s">
        <v>2969</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2934</v>
      </c>
      <c r="C71" s="231" t="s">
        <v>2970</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2936</v>
      </c>
      <c r="C72" s="231" t="s">
        <v>2971</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2938</v>
      </c>
      <c r="C73" s="231" t="s">
        <v>2972</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2940</v>
      </c>
      <c r="C74" s="231" t="s">
        <v>2973</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2298</v>
      </c>
      <c r="B75" s="140" t="s">
        <v>2974</v>
      </c>
      <c r="C75" s="230" t="s">
        <v>2975</v>
      </c>
      <c r="D75" s="48">
        <f>SUM(D76:D79)</f>
        <v>0</v>
      </c>
      <c r="E75" s="45"/>
      <c r="F75" s="45"/>
      <c r="G75" s="45"/>
      <c r="H75" s="45"/>
      <c r="I75" s="45"/>
      <c r="J75" s="45"/>
      <c r="K75" s="45"/>
      <c r="L75" s="45"/>
      <c r="M75" s="45"/>
      <c r="N75" s="45"/>
      <c r="O75" s="45"/>
      <c r="P75" s="45"/>
      <c r="Q75" s="45"/>
      <c r="R75" s="45"/>
      <c r="S75" s="45"/>
      <c r="T75" s="45"/>
      <c r="U75" s="45"/>
    </row>
    <row r="76" spans="1:22" ht="12.75" customHeight="1" x14ac:dyDescent="0.2">
      <c r="A76" s="96"/>
      <c r="B76" s="95" t="s">
        <v>2934</v>
      </c>
      <c r="C76" s="230" t="s">
        <v>2976</v>
      </c>
      <c r="D76" s="306"/>
      <c r="E76" s="45"/>
      <c r="F76" s="45"/>
      <c r="G76" s="45"/>
      <c r="H76" s="45"/>
      <c r="I76" s="45"/>
      <c r="J76" s="45"/>
      <c r="K76" s="45"/>
      <c r="L76" s="45"/>
      <c r="M76" s="45"/>
      <c r="N76" s="45"/>
      <c r="O76" s="45"/>
      <c r="P76" s="45"/>
      <c r="Q76" s="45"/>
      <c r="R76" s="45"/>
      <c r="S76" s="45"/>
      <c r="T76" s="45"/>
      <c r="U76" s="45"/>
    </row>
    <row r="77" spans="1:22" ht="12.75" customHeight="1" x14ac:dyDescent="0.2">
      <c r="A77" s="96"/>
      <c r="B77" s="95" t="s">
        <v>2936</v>
      </c>
      <c r="C77" s="230" t="s">
        <v>2977</v>
      </c>
      <c r="D77" s="306"/>
      <c r="E77" s="45"/>
      <c r="F77" s="45"/>
      <c r="G77" s="45"/>
      <c r="H77" s="45"/>
      <c r="I77" s="45"/>
      <c r="J77" s="45"/>
      <c r="K77" s="45"/>
      <c r="L77" s="45"/>
      <c r="M77" s="45"/>
      <c r="N77" s="45"/>
      <c r="O77" s="45"/>
      <c r="P77" s="45"/>
      <c r="Q77" s="45"/>
      <c r="R77" s="45"/>
      <c r="S77" s="45"/>
      <c r="T77" s="45"/>
      <c r="U77" s="45"/>
    </row>
    <row r="78" spans="1:22" ht="12.75" customHeight="1" x14ac:dyDescent="0.2">
      <c r="A78" s="96"/>
      <c r="B78" s="95" t="s">
        <v>2938</v>
      </c>
      <c r="C78" s="230" t="s">
        <v>2978</v>
      </c>
      <c r="D78" s="306"/>
      <c r="E78" s="45"/>
      <c r="F78" s="45"/>
      <c r="G78" s="45"/>
      <c r="H78" s="45"/>
      <c r="I78" s="45"/>
      <c r="J78" s="45"/>
      <c r="K78" s="45"/>
      <c r="L78" s="45"/>
      <c r="M78" s="45"/>
      <c r="N78" s="45"/>
      <c r="O78" s="45"/>
      <c r="P78" s="45"/>
      <c r="Q78" s="45"/>
      <c r="R78" s="45"/>
      <c r="S78" s="45"/>
      <c r="T78" s="45"/>
      <c r="U78" s="45"/>
    </row>
    <row r="79" spans="1:22" ht="12.75" customHeight="1" x14ac:dyDescent="0.2">
      <c r="A79" s="139"/>
      <c r="B79" s="95" t="s">
        <v>2940</v>
      </c>
      <c r="C79" s="230" t="s">
        <v>2979</v>
      </c>
      <c r="D79" s="306"/>
      <c r="E79" s="45"/>
      <c r="F79" s="45"/>
      <c r="G79" s="45"/>
      <c r="H79" s="45"/>
      <c r="I79" s="45"/>
      <c r="J79" s="45"/>
      <c r="K79" s="45"/>
      <c r="L79" s="45"/>
      <c r="M79" s="45"/>
      <c r="N79" s="45"/>
      <c r="O79" s="45"/>
      <c r="P79" s="45"/>
      <c r="Q79" s="45"/>
      <c r="R79" s="45"/>
      <c r="S79" s="45"/>
      <c r="T79" s="45"/>
      <c r="U79" s="45"/>
    </row>
    <row r="80" spans="1:22" ht="24" x14ac:dyDescent="0.2">
      <c r="A80" s="139" t="s">
        <v>2300</v>
      </c>
      <c r="B80" s="250" t="s">
        <v>2980</v>
      </c>
      <c r="C80" s="230" t="s">
        <v>2981</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2934</v>
      </c>
      <c r="C81" s="230" t="s">
        <v>2982</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2936</v>
      </c>
      <c r="C82" s="230" t="s">
        <v>2983</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2938</v>
      </c>
      <c r="C83" s="230" t="s">
        <v>2984</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2940</v>
      </c>
      <c r="C84" s="230" t="s">
        <v>2985</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2302</v>
      </c>
      <c r="B85" s="250" t="s">
        <v>2986</v>
      </c>
      <c r="C85" s="230" t="s">
        <v>2987</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2934</v>
      </c>
      <c r="C86" s="230" t="s">
        <v>2988</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2936</v>
      </c>
      <c r="C87" s="230" t="s">
        <v>2989</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2938</v>
      </c>
      <c r="C88" s="230" t="s">
        <v>2990</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2940</v>
      </c>
      <c r="C89" s="230" t="s">
        <v>2991</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2304</v>
      </c>
      <c r="B90" s="140" t="s">
        <v>2992</v>
      </c>
      <c r="C90" s="230" t="s">
        <v>2993</v>
      </c>
      <c r="D90" s="48">
        <f>SUM(D91:D94)</f>
        <v>0</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2934</v>
      </c>
      <c r="C91" s="230" t="s">
        <v>2994</v>
      </c>
      <c r="D91" s="306"/>
      <c r="E91" s="45"/>
      <c r="F91" s="45"/>
      <c r="G91" s="45"/>
      <c r="H91" s="45"/>
      <c r="I91" s="45"/>
      <c r="J91" s="45"/>
      <c r="K91" s="45"/>
      <c r="L91" s="45"/>
      <c r="M91" s="45"/>
      <c r="N91" s="45"/>
      <c r="O91" s="45"/>
      <c r="P91" s="45"/>
      <c r="Q91" s="45"/>
      <c r="R91" s="45"/>
      <c r="S91" s="45"/>
      <c r="T91" s="45"/>
      <c r="U91" s="45"/>
    </row>
    <row r="92" spans="1:21" ht="12.75" customHeight="1" x14ac:dyDescent="0.2">
      <c r="A92" s="139"/>
      <c r="B92" s="95" t="s">
        <v>2936</v>
      </c>
      <c r="C92" s="230" t="s">
        <v>2995</v>
      </c>
      <c r="D92" s="306"/>
      <c r="E92" s="45"/>
      <c r="F92" s="45"/>
      <c r="G92" s="45"/>
      <c r="H92" s="45"/>
      <c r="I92" s="45"/>
      <c r="J92" s="45"/>
      <c r="K92" s="45"/>
      <c r="L92" s="45"/>
      <c r="M92" s="45"/>
      <c r="N92" s="45"/>
      <c r="O92" s="45"/>
      <c r="P92" s="45"/>
      <c r="Q92" s="45"/>
      <c r="R92" s="45"/>
      <c r="S92" s="45"/>
      <c r="T92" s="45"/>
      <c r="U92" s="45"/>
    </row>
    <row r="93" spans="1:21" ht="12.75" customHeight="1" x14ac:dyDescent="0.2">
      <c r="A93" s="96"/>
      <c r="B93" s="95" t="s">
        <v>2938</v>
      </c>
      <c r="C93" s="230" t="s">
        <v>2996</v>
      </c>
      <c r="D93" s="306"/>
      <c r="E93" s="45"/>
      <c r="F93" s="45"/>
      <c r="G93" s="45"/>
      <c r="H93" s="45"/>
      <c r="I93" s="45"/>
      <c r="J93" s="45"/>
      <c r="K93" s="45"/>
      <c r="L93" s="45"/>
      <c r="M93" s="45"/>
      <c r="N93" s="45"/>
      <c r="O93" s="45"/>
      <c r="P93" s="45"/>
      <c r="Q93" s="45"/>
      <c r="R93" s="45"/>
      <c r="S93" s="45"/>
      <c r="T93" s="45"/>
      <c r="U93" s="45"/>
    </row>
    <row r="94" spans="1:21" ht="12.75" customHeight="1" x14ac:dyDescent="0.2">
      <c r="A94" s="96"/>
      <c r="B94" s="95" t="s">
        <v>2940</v>
      </c>
      <c r="C94" s="230" t="s">
        <v>2997</v>
      </c>
      <c r="D94" s="306"/>
      <c r="E94" s="45"/>
      <c r="F94" s="45"/>
      <c r="G94" s="45"/>
      <c r="H94" s="45"/>
      <c r="I94" s="45"/>
      <c r="J94" s="45"/>
      <c r="K94" s="45"/>
      <c r="L94" s="45"/>
      <c r="M94" s="45"/>
      <c r="N94" s="45"/>
      <c r="O94" s="45"/>
      <c r="P94" s="45"/>
      <c r="Q94" s="45"/>
      <c r="R94" s="45"/>
      <c r="S94" s="45"/>
      <c r="T94" s="45"/>
      <c r="U94" s="45"/>
    </row>
    <row r="95" spans="1:21" ht="36" x14ac:dyDescent="0.2">
      <c r="A95" s="139" t="s">
        <v>2891</v>
      </c>
      <c r="B95" s="140" t="s">
        <v>2998</v>
      </c>
      <c r="C95" s="230" t="s">
        <v>2999</v>
      </c>
      <c r="D95" s="48">
        <f>SUM(D96:D100)</f>
        <v>0</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2894</v>
      </c>
      <c r="C96" s="230" t="s">
        <v>3000</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2896</v>
      </c>
      <c r="B97" s="95" t="s">
        <v>2317</v>
      </c>
      <c r="C97" s="230" t="s">
        <v>3001</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2898</v>
      </c>
      <c r="B98" s="95" t="s">
        <v>2321</v>
      </c>
      <c r="C98" s="230" t="s">
        <v>3002</v>
      </c>
      <c r="D98" s="306"/>
      <c r="E98" s="45"/>
      <c r="F98" s="45"/>
      <c r="G98" s="45"/>
      <c r="H98" s="45"/>
      <c r="I98" s="45"/>
      <c r="J98" s="45"/>
      <c r="K98" s="45"/>
      <c r="L98" s="45"/>
      <c r="M98" s="45"/>
      <c r="N98" s="45"/>
      <c r="O98" s="45"/>
      <c r="P98" s="45"/>
      <c r="Q98" s="45"/>
      <c r="R98" s="45"/>
      <c r="S98" s="45"/>
      <c r="T98" s="45"/>
      <c r="U98" s="45"/>
    </row>
    <row r="99" spans="1:21" ht="24" x14ac:dyDescent="0.2">
      <c r="A99" s="96" t="s">
        <v>2925</v>
      </c>
      <c r="B99" s="95" t="s">
        <v>2901</v>
      </c>
      <c r="C99" s="230" t="s">
        <v>3003</v>
      </c>
      <c r="D99" s="306"/>
      <c r="E99" s="45"/>
      <c r="F99" s="45"/>
      <c r="G99" s="45"/>
      <c r="H99" s="45"/>
      <c r="I99" s="45"/>
      <c r="J99" s="45"/>
      <c r="K99" s="45"/>
      <c r="L99" s="45"/>
      <c r="M99" s="45"/>
      <c r="N99" s="45"/>
      <c r="O99" s="45"/>
      <c r="P99" s="45"/>
      <c r="Q99" s="45"/>
      <c r="R99" s="45"/>
      <c r="S99" s="45"/>
      <c r="T99" s="45"/>
      <c r="U99" s="45"/>
    </row>
    <row r="100" spans="1:21" ht="24" x14ac:dyDescent="0.2">
      <c r="A100" s="96" t="s">
        <v>2903</v>
      </c>
      <c r="B100" s="95" t="s">
        <v>2904</v>
      </c>
      <c r="C100" s="230" t="s">
        <v>3004</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3005</v>
      </c>
      <c r="C101" s="230" t="s">
        <v>3006</v>
      </c>
      <c r="D101" s="48">
        <f>SUM(D102:D105)</f>
        <v>1814875.25</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2876</v>
      </c>
      <c r="C102" s="230" t="s">
        <v>3007</v>
      </c>
      <c r="D102" s="306">
        <v>265048.45</v>
      </c>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2280</v>
      </c>
      <c r="B103" s="95" t="s">
        <v>2856</v>
      </c>
      <c r="C103" s="230" t="s">
        <v>3008</v>
      </c>
      <c r="D103" s="306">
        <v>1549826.8</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2304</v>
      </c>
      <c r="B104" s="95" t="s">
        <v>2305</v>
      </c>
      <c r="C104" s="230" t="s">
        <v>3009</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2891</v>
      </c>
      <c r="B105" s="98" t="s">
        <v>3010</v>
      </c>
      <c r="C105" s="232" t="s">
        <v>3011</v>
      </c>
      <c r="D105" s="307"/>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291" activePane="bottomLeft" state="frozen"/>
      <selection pane="bottomLeft" activeCell="Q12" sqref="Q12"/>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6" width="15.7109375" style="59" hidden="1" customWidth="1"/>
    <col min="17" max="19" width="14.42578125" style="59" customWidth="1"/>
    <col min="20" max="16384" width="14.42578125" style="59"/>
  </cols>
  <sheetData>
    <row r="1" spans="1:16" ht="19.5" hidden="1" customHeight="1" x14ac:dyDescent="0.2">
      <c r="A1" s="148" t="s">
        <v>3012</v>
      </c>
      <c r="B1" s="149" t="s">
        <v>3013</v>
      </c>
      <c r="C1" s="103" t="s">
        <v>3014</v>
      </c>
      <c r="D1" s="150"/>
      <c r="E1" s="87" t="s">
        <v>3015</v>
      </c>
      <c r="F1" s="87"/>
      <c r="G1" s="87"/>
      <c r="H1" s="87"/>
      <c r="I1" s="87"/>
      <c r="J1" s="87"/>
      <c r="K1" s="87"/>
      <c r="L1" s="87"/>
      <c r="M1" s="87"/>
      <c r="N1" s="87"/>
      <c r="O1" s="87"/>
      <c r="P1" s="87"/>
    </row>
    <row r="2" spans="1:16" ht="15" customHeight="1" x14ac:dyDescent="0.2">
      <c r="A2" s="398" t="s">
        <v>56</v>
      </c>
      <c r="B2" s="369"/>
      <c r="C2" s="370"/>
      <c r="D2" s="150"/>
      <c r="E2" s="151" t="s">
        <v>3016</v>
      </c>
      <c r="F2" s="151" t="s">
        <v>3017</v>
      </c>
      <c r="G2" s="151" t="s">
        <v>3018</v>
      </c>
      <c r="H2" s="151" t="s">
        <v>3019</v>
      </c>
      <c r="I2" s="151" t="s">
        <v>3020</v>
      </c>
      <c r="J2" s="151" t="s">
        <v>37</v>
      </c>
      <c r="K2" s="151" t="s">
        <v>3021</v>
      </c>
      <c r="L2" s="151" t="s">
        <v>3022</v>
      </c>
      <c r="M2" s="151" t="s">
        <v>3023</v>
      </c>
      <c r="N2" s="151" t="s">
        <v>3024</v>
      </c>
      <c r="O2" s="151" t="s">
        <v>3025</v>
      </c>
      <c r="P2" s="87"/>
    </row>
    <row r="3" spans="1:16" ht="29.25" customHeight="1" x14ac:dyDescent="0.2">
      <c r="A3" s="152" t="s">
        <v>3026</v>
      </c>
      <c r="B3" s="153" t="s">
        <v>3027</v>
      </c>
      <c r="C3" s="154" t="s">
        <v>3028</v>
      </c>
      <c r="D3" s="150"/>
      <c r="E3" s="151">
        <f>E4+E14+E19+E275+E293+E296+E298</f>
        <v>0</v>
      </c>
      <c r="F3" s="151">
        <f>F4+F14+F19+F275+F293+F296+F298</f>
        <v>4</v>
      </c>
      <c r="G3" s="151">
        <f>IF(RefStr!C12&lt;&gt;"",INT(VALUE(MID(RefStr!C12,1,4))),0)</f>
        <v>2022</v>
      </c>
      <c r="H3" s="155">
        <f>IF(RefStr!C12&lt;&gt;"",INT(VALUE(MID(RefStr!C12,6,2))),0)</f>
        <v>3</v>
      </c>
      <c r="I3" s="156" t="str">
        <f>RefStr!C10</f>
        <v>11</v>
      </c>
      <c r="J3" s="157" t="str">
        <f>RefStr!H7</f>
        <v>DA</v>
      </c>
      <c r="K3" s="155" t="str">
        <f>RefStr!H9</f>
        <v>NE</v>
      </c>
      <c r="L3" s="155" t="str">
        <f>RefStr!H10</f>
        <v>NE</v>
      </c>
      <c r="M3" s="155" t="str">
        <f>RefStr!H8</f>
        <v>NE</v>
      </c>
      <c r="N3" s="155" t="str">
        <f>RefStr!H11</f>
        <v>DA</v>
      </c>
      <c r="O3" s="158">
        <f>RefStr!C6</f>
        <v>3316</v>
      </c>
      <c r="P3" s="87"/>
    </row>
    <row r="4" spans="1:16" ht="19.5" customHeight="1" x14ac:dyDescent="0.2">
      <c r="A4" s="399" t="s">
        <v>3029</v>
      </c>
      <c r="B4" s="400"/>
      <c r="C4" s="401"/>
      <c r="D4" s="150"/>
      <c r="E4" s="87">
        <f t="shared" ref="E4:F4" si="0">SUM(E5:E13)</f>
        <v>0</v>
      </c>
      <c r="F4" s="87">
        <f t="shared" si="0"/>
        <v>0</v>
      </c>
      <c r="G4" s="87"/>
      <c r="H4" s="87"/>
      <c r="I4" s="159" t="s">
        <v>3030</v>
      </c>
      <c r="J4" s="159" t="s">
        <v>3031</v>
      </c>
      <c r="K4" s="159" t="s">
        <v>3032</v>
      </c>
      <c r="L4" s="87"/>
      <c r="M4" s="87"/>
      <c r="N4" s="87"/>
      <c r="O4" s="87"/>
      <c r="P4" s="87"/>
    </row>
    <row r="5" spans="1:16" ht="63.75" customHeight="1" x14ac:dyDescent="0.2">
      <c r="A5" s="160">
        <v>1</v>
      </c>
      <c r="B5" s="161" t="str">
        <f t="shared" ref="B5:B13" si="1">IF(E5=1,"Pogreška",IF(F5=1,"Provjera","O.K."))</f>
        <v>O.K.</v>
      </c>
      <c r="C5" s="162" t="s">
        <v>3033</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3034</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3035</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3036</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3037</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3038</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3039</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3040</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3041</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402" t="s">
        <v>3042</v>
      </c>
      <c r="B14" s="403"/>
      <c r="C14" s="404"/>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3043</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3044</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3045</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3046</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402" t="s">
        <v>3047</v>
      </c>
      <c r="B19" s="403"/>
      <c r="C19" s="404"/>
      <c r="D19" s="150"/>
      <c r="E19" s="87">
        <f>SUM(E20:E274)</f>
        <v>0</v>
      </c>
      <c r="F19" s="87">
        <f>SUM(F20:F274)</f>
        <v>4</v>
      </c>
      <c r="G19" s="87"/>
      <c r="H19" s="87"/>
      <c r="I19" s="87"/>
      <c r="J19" s="87"/>
      <c r="K19" s="87"/>
      <c r="L19" s="87"/>
      <c r="M19" s="87"/>
      <c r="N19" s="87"/>
      <c r="O19" s="87"/>
      <c r="P19" s="87"/>
    </row>
    <row r="20" spans="1:16" ht="22.5" x14ac:dyDescent="0.2">
      <c r="A20" s="160">
        <v>1</v>
      </c>
      <c r="B20" s="161" t="str">
        <f>IF(E20=1,"Pogreška",IF(F20=1,"Provjera","O.K."))</f>
        <v>O.K.</v>
      </c>
      <c r="C20" s="143" t="s">
        <v>3048</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3049</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3050</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3051</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
      <c r="A24" s="160">
        <v>5</v>
      </c>
      <c r="B24" s="161" t="str">
        <f t="shared" si="8"/>
        <v>O.K.</v>
      </c>
      <c r="C24" s="144" t="s">
        <v>3052</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
      <c r="A25" s="160">
        <v>6</v>
      </c>
      <c r="B25" s="161" t="str">
        <f t="shared" si="8"/>
        <v>O.K.</v>
      </c>
      <c r="C25" s="144" t="s">
        <v>3053</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
      <c r="A26" s="160">
        <v>7</v>
      </c>
      <c r="B26" s="161" t="str">
        <f t="shared" si="8"/>
        <v>O.K.</v>
      </c>
      <c r="C26" s="144" t="s">
        <v>3054</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
      <c r="A27" s="160">
        <v>8</v>
      </c>
      <c r="B27" s="161" t="str">
        <f t="shared" si="8"/>
        <v>O.K.</v>
      </c>
      <c r="C27" s="144" t="s">
        <v>3055</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
      <c r="A28" s="160">
        <v>9</v>
      </c>
      <c r="B28" s="161" t="str">
        <f t="shared" si="8"/>
        <v>O.K.</v>
      </c>
      <c r="C28" s="144" t="s">
        <v>3056</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
      <c r="A29" s="160">
        <v>10</v>
      </c>
      <c r="B29" s="161" t="str">
        <f t="shared" si="8"/>
        <v>O.K.</v>
      </c>
      <c r="C29" s="144" t="s">
        <v>3057</v>
      </c>
      <c r="D29" s="150"/>
      <c r="E29" s="87">
        <f t="shared" si="7"/>
        <v>0</v>
      </c>
      <c r="F29" s="87">
        <f t="shared" si="9"/>
        <v>0</v>
      </c>
      <c r="G29" s="87">
        <f>IF('PR-RAS'!D69&lt;&gt;'PR-RAS'!D675+'PR-RAS'!D676,1,0)</f>
        <v>0</v>
      </c>
      <c r="H29" s="87">
        <f>IF('PR-RAS'!E69&lt;&gt;'PR-RAS'!E675+'PR-RAS'!E676,1,0)</f>
        <v>0</v>
      </c>
      <c r="I29" s="87"/>
      <c r="J29" s="87"/>
      <c r="K29" s="87"/>
      <c r="L29" s="87"/>
      <c r="M29" s="87"/>
      <c r="N29" s="87"/>
      <c r="O29" s="87"/>
      <c r="P29" s="87"/>
    </row>
    <row r="30" spans="1:16" ht="15" customHeight="1" x14ac:dyDescent="0.2">
      <c r="A30" s="160">
        <v>11</v>
      </c>
      <c r="B30" s="161" t="str">
        <f t="shared" si="8"/>
        <v>O.K.</v>
      </c>
      <c r="C30" s="144" t="s">
        <v>3058</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
      <c r="A31" s="160">
        <v>238</v>
      </c>
      <c r="B31" s="161" t="str">
        <f t="shared" si="8"/>
        <v>O.K.</v>
      </c>
      <c r="C31" s="144" t="s">
        <v>3059</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
      <c r="A32" s="160">
        <v>239</v>
      </c>
      <c r="B32" s="161" t="str">
        <f t="shared" si="8"/>
        <v>O.K.</v>
      </c>
      <c r="C32" s="144" t="s">
        <v>3060</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
      <c r="A33" s="160">
        <v>12</v>
      </c>
      <c r="B33" s="161" t="str">
        <f t="shared" ref="B33:B38" si="10">IF(E33=1,"Pogreška",IF(F33=1,"Provjera","O.K."))</f>
        <v>O.K.</v>
      </c>
      <c r="C33" s="144" t="s">
        <v>3061</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
      <c r="A34" s="160">
        <v>13</v>
      </c>
      <c r="B34" s="161" t="str">
        <f t="shared" si="10"/>
        <v>O.K.</v>
      </c>
      <c r="C34" s="144" t="s">
        <v>3062</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
      <c r="A35" s="160">
        <v>14</v>
      </c>
      <c r="B35" s="161" t="str">
        <f t="shared" si="10"/>
        <v>O.K.</v>
      </c>
      <c r="C35" s="144" t="s">
        <v>3063</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
      <c r="A36" s="160">
        <v>15</v>
      </c>
      <c r="B36" s="161" t="str">
        <f t="shared" si="10"/>
        <v>O.K.</v>
      </c>
      <c r="C36" s="144" t="s">
        <v>3064</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
      <c r="A37" s="160">
        <v>16</v>
      </c>
      <c r="B37" s="161" t="str">
        <f t="shared" si="10"/>
        <v>O.K.</v>
      </c>
      <c r="C37" s="144" t="s">
        <v>3065</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
      <c r="A38" s="160">
        <v>240</v>
      </c>
      <c r="B38" s="161" t="str">
        <f t="shared" si="10"/>
        <v>O.K.</v>
      </c>
      <c r="C38" s="144" t="s">
        <v>3066</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
      <c r="A39" s="160">
        <v>17</v>
      </c>
      <c r="B39" s="161" t="str">
        <f t="shared" ref="B39:B93" si="11">IF(E39=1,"Pogreška",IF(F39=1,"Provjera","O.K."))</f>
        <v>O.K.</v>
      </c>
      <c r="C39" s="144" t="s">
        <v>3067</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
      <c r="A40" s="160">
        <v>18</v>
      </c>
      <c r="B40" s="161" t="str">
        <f t="shared" si="11"/>
        <v>O.K.</v>
      </c>
      <c r="C40" s="144" t="s">
        <v>3068</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
      <c r="A41" s="160">
        <v>19</v>
      </c>
      <c r="B41" s="161" t="str">
        <f t="shared" si="11"/>
        <v>O.K.</v>
      </c>
      <c r="C41" s="144" t="s">
        <v>3069</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
      <c r="A42" s="160">
        <v>20</v>
      </c>
      <c r="B42" s="161" t="str">
        <f t="shared" si="11"/>
        <v>O.K.</v>
      </c>
      <c r="C42" s="144" t="s">
        <v>3070</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
      <c r="A43" s="160">
        <v>21</v>
      </c>
      <c r="B43" s="161" t="str">
        <f t="shared" si="11"/>
        <v>O.K.</v>
      </c>
      <c r="C43" s="144" t="s">
        <v>3071</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
      <c r="A44" s="160">
        <v>22</v>
      </c>
      <c r="B44" s="161" t="str">
        <f t="shared" si="11"/>
        <v>O.K.</v>
      </c>
      <c r="C44" s="144" t="s">
        <v>3072</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
      <c r="A45" s="160">
        <v>23</v>
      </c>
      <c r="B45" s="161" t="str">
        <f t="shared" si="11"/>
        <v>O.K.</v>
      </c>
      <c r="C45" s="144" t="s">
        <v>3073</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
      <c r="A46" s="160">
        <v>24</v>
      </c>
      <c r="B46" s="161" t="str">
        <f t="shared" si="11"/>
        <v>O.K.</v>
      </c>
      <c r="C46" s="144" t="s">
        <v>3074</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
      <c r="A47" s="160">
        <v>25</v>
      </c>
      <c r="B47" s="161" t="str">
        <f t="shared" si="11"/>
        <v>O.K.</v>
      </c>
      <c r="C47" s="144" t="s">
        <v>3075</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
      <c r="A48" s="160">
        <v>26</v>
      </c>
      <c r="B48" s="161" t="str">
        <f t="shared" si="11"/>
        <v>O.K.</v>
      </c>
      <c r="C48" s="144" t="s">
        <v>3076</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
      <c r="A49" s="160">
        <v>27</v>
      </c>
      <c r="B49" s="161" t="str">
        <f t="shared" si="11"/>
        <v>O.K.</v>
      </c>
      <c r="C49" s="144" t="s">
        <v>3077</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
      <c r="A50" s="160">
        <v>28</v>
      </c>
      <c r="B50" s="161" t="str">
        <f t="shared" si="11"/>
        <v>O.K.</v>
      </c>
      <c r="C50" s="144" t="s">
        <v>3078</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
      <c r="A51" s="160">
        <v>29</v>
      </c>
      <c r="B51" s="161" t="str">
        <f t="shared" si="11"/>
        <v>O.K.</v>
      </c>
      <c r="C51" s="144" t="s">
        <v>3079</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
      <c r="A52" s="160">
        <v>30</v>
      </c>
      <c r="B52" s="161" t="str">
        <f t="shared" si="11"/>
        <v>O.K.</v>
      </c>
      <c r="C52" s="144" t="s">
        <v>3080</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
      <c r="A53" s="160">
        <v>31</v>
      </c>
      <c r="B53" s="161" t="str">
        <f t="shared" si="11"/>
        <v>O.K.</v>
      </c>
      <c r="C53" s="144" t="s">
        <v>3081</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
      <c r="A54" s="160">
        <v>32</v>
      </c>
      <c r="B54" s="161" t="str">
        <f t="shared" si="11"/>
        <v>O.K.</v>
      </c>
      <c r="C54" s="144" t="s">
        <v>3082</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
      <c r="A55" s="160">
        <v>33</v>
      </c>
      <c r="B55" s="161" t="str">
        <f t="shared" si="11"/>
        <v>O.K.</v>
      </c>
      <c r="C55" s="144" t="s">
        <v>3083</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
      <c r="A56" s="160">
        <v>34</v>
      </c>
      <c r="B56" s="161" t="str">
        <f t="shared" si="11"/>
        <v>O.K.</v>
      </c>
      <c r="C56" s="144" t="s">
        <v>3084</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
      <c r="A57" s="160">
        <v>35</v>
      </c>
      <c r="B57" s="161" t="str">
        <f t="shared" si="11"/>
        <v>O.K.</v>
      </c>
      <c r="C57" s="144" t="s">
        <v>3085</v>
      </c>
      <c r="D57" s="150"/>
      <c r="E57" s="87">
        <f t="shared" si="7"/>
        <v>0</v>
      </c>
      <c r="F57" s="87">
        <f t="shared" si="9"/>
        <v>0</v>
      </c>
      <c r="G57" s="87">
        <f>IF(ABS('PR-RAS'!D222-'PR-RAS'!D759-'PR-RAS'!D760)&gt;0,1,0)</f>
        <v>0</v>
      </c>
      <c r="H57" s="87">
        <f>IF(ABS('PR-RAS'!E222-'PR-RAS'!E759-'PR-RAS'!E760)&gt;0,1,0)</f>
        <v>0</v>
      </c>
      <c r="I57" s="87"/>
      <c r="J57" s="87"/>
      <c r="K57" s="87"/>
      <c r="L57" s="87"/>
      <c r="M57" s="87"/>
      <c r="N57" s="87"/>
      <c r="O57" s="87"/>
      <c r="P57" s="87"/>
    </row>
    <row r="58" spans="1:16" ht="15" customHeight="1" x14ac:dyDescent="0.2">
      <c r="A58" s="160">
        <v>36</v>
      </c>
      <c r="B58" s="161" t="str">
        <f t="shared" si="11"/>
        <v>O.K.</v>
      </c>
      <c r="C58" s="144" t="s">
        <v>3086</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
      <c r="A59" s="160">
        <v>37</v>
      </c>
      <c r="B59" s="161" t="str">
        <f t="shared" si="11"/>
        <v>O.K.</v>
      </c>
      <c r="C59" s="144" t="s">
        <v>3087</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
      <c r="A60" s="160">
        <v>241</v>
      </c>
      <c r="B60" s="161" t="str">
        <f t="shared" si="11"/>
        <v>O.K.</v>
      </c>
      <c r="C60" s="144" t="s">
        <v>3088</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
      <c r="A61" s="160">
        <v>242</v>
      </c>
      <c r="B61" s="161" t="str">
        <f t="shared" si="11"/>
        <v>O.K.</v>
      </c>
      <c r="C61" s="144" t="s">
        <v>3089</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
      <c r="A62" s="160">
        <v>243</v>
      </c>
      <c r="B62" s="161" t="str">
        <f t="shared" si="11"/>
        <v>O.K.</v>
      </c>
      <c r="C62" s="144" t="s">
        <v>3090</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
      <c r="A63" s="160">
        <v>38</v>
      </c>
      <c r="B63" s="161" t="str">
        <f t="shared" si="11"/>
        <v>O.K.</v>
      </c>
      <c r="C63" s="144" t="s">
        <v>3091</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
      <c r="A64" s="160">
        <v>39</v>
      </c>
      <c r="B64" s="161" t="str">
        <f t="shared" si="11"/>
        <v>O.K.</v>
      </c>
      <c r="C64" s="144" t="s">
        <v>3092</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
      <c r="A65" s="160">
        <v>40</v>
      </c>
      <c r="B65" s="161" t="str">
        <f t="shared" si="11"/>
        <v>O.K.</v>
      </c>
      <c r="C65" s="144" t="s">
        <v>3093</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
      <c r="A66" s="160">
        <v>41</v>
      </c>
      <c r="B66" s="161" t="str">
        <f t="shared" si="11"/>
        <v>O.K.</v>
      </c>
      <c r="C66" s="144" t="s">
        <v>3094</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
      <c r="A67" s="160">
        <v>42</v>
      </c>
      <c r="B67" s="161" t="str">
        <f t="shared" si="11"/>
        <v>O.K.</v>
      </c>
      <c r="C67" s="144" t="s">
        <v>3095</v>
      </c>
      <c r="D67" s="150"/>
      <c r="E67" s="87">
        <f t="shared" si="7"/>
        <v>0</v>
      </c>
      <c r="F67" s="87">
        <f t="shared" si="9"/>
        <v>0</v>
      </c>
      <c r="G67" s="87">
        <f>IF(ABS('PR-RAS'!D260-SUM('PR-RAS'!D815:D823))&gt;0,1,0)</f>
        <v>0</v>
      </c>
      <c r="H67" s="87">
        <f>IF(ABS('PR-RAS'!E260-SUM('PR-RAS'!E815:E823))&gt;0,1,0)</f>
        <v>0</v>
      </c>
      <c r="I67" s="87"/>
      <c r="J67" s="87"/>
      <c r="K67" s="87"/>
      <c r="L67" s="87"/>
      <c r="M67" s="87"/>
      <c r="N67" s="87"/>
      <c r="O67" s="87"/>
      <c r="P67" s="87"/>
    </row>
    <row r="68" spans="1:16" ht="15" customHeight="1" x14ac:dyDescent="0.2">
      <c r="A68" s="160">
        <v>43</v>
      </c>
      <c r="B68" s="161" t="str">
        <f t="shared" si="11"/>
        <v>O.K.</v>
      </c>
      <c r="C68" s="144" t="s">
        <v>3096</v>
      </c>
      <c r="D68" s="150"/>
      <c r="E68" s="87">
        <f t="shared" si="7"/>
        <v>0</v>
      </c>
      <c r="F68" s="87">
        <f t="shared" si="9"/>
        <v>0</v>
      </c>
      <c r="G68" s="87">
        <f>IF(ABS('PR-RAS'!D261-SUM('PR-RAS'!D824:D828))&gt;0,1,0)</f>
        <v>0</v>
      </c>
      <c r="H68" s="87">
        <f>IF(ABS('PR-RAS'!E261-SUM('PR-RAS'!E824:E828))&gt;0,1,0)</f>
        <v>0</v>
      </c>
      <c r="I68" s="87"/>
      <c r="J68" s="87"/>
      <c r="K68" s="87"/>
      <c r="L68" s="87"/>
      <c r="M68" s="87"/>
      <c r="N68" s="87"/>
      <c r="O68" s="87"/>
      <c r="P68" s="87"/>
    </row>
    <row r="69" spans="1:16" ht="15" customHeight="1" x14ac:dyDescent="0.2">
      <c r="A69" s="160">
        <v>44</v>
      </c>
      <c r="B69" s="161" t="str">
        <f t="shared" si="11"/>
        <v>O.K.</v>
      </c>
      <c r="C69" s="144" t="s">
        <v>3097</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
      <c r="A70" s="160">
        <v>45</v>
      </c>
      <c r="B70" s="161" t="str">
        <f t="shared" si="11"/>
        <v>O.K.</v>
      </c>
      <c r="C70" s="144" t="s">
        <v>3098</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
      <c r="A71" s="160">
        <v>46</v>
      </c>
      <c r="B71" s="161" t="str">
        <f t="shared" si="11"/>
        <v>O.K.</v>
      </c>
      <c r="C71" s="144" t="s">
        <v>3099</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
      <c r="A72" s="160">
        <v>47</v>
      </c>
      <c r="B72" s="161" t="str">
        <f t="shared" si="11"/>
        <v>O.K.</v>
      </c>
      <c r="C72" s="144" t="s">
        <v>3100</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
      <c r="A73" s="160">
        <v>48</v>
      </c>
      <c r="B73" s="161" t="str">
        <f t="shared" si="11"/>
        <v>O.K.</v>
      </c>
      <c r="C73" s="144" t="s">
        <v>3101</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
      <c r="A74" s="160">
        <v>244</v>
      </c>
      <c r="B74" s="161" t="str">
        <f t="shared" si="11"/>
        <v>O.K.</v>
      </c>
      <c r="C74" s="144" t="s">
        <v>3102</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
      <c r="A75" s="160">
        <v>49</v>
      </c>
      <c r="B75" s="161" t="str">
        <f t="shared" si="11"/>
        <v>O.K.</v>
      </c>
      <c r="C75" s="147" t="s">
        <v>3103</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
      <c r="A76" s="160">
        <v>50</v>
      </c>
      <c r="B76" s="161" t="str">
        <f t="shared" si="11"/>
        <v>O.K.</v>
      </c>
      <c r="C76" s="147" t="s">
        <v>3104</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
      <c r="A77" s="160">
        <v>51</v>
      </c>
      <c r="B77" s="161" t="str">
        <f t="shared" si="11"/>
        <v>O.K.</v>
      </c>
      <c r="C77" s="147" t="s">
        <v>3105</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
      <c r="A78" s="160">
        <v>52</v>
      </c>
      <c r="B78" s="161" t="str">
        <f t="shared" si="11"/>
        <v>O.K.</v>
      </c>
      <c r="C78" s="147" t="s">
        <v>3106</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
      <c r="A79" s="160">
        <v>53</v>
      </c>
      <c r="B79" s="161" t="str">
        <f t="shared" si="11"/>
        <v>O.K.</v>
      </c>
      <c r="C79" s="147" t="s">
        <v>3107</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
      <c r="A80" s="160">
        <v>54</v>
      </c>
      <c r="B80" s="161" t="str">
        <f t="shared" si="11"/>
        <v>O.K.</v>
      </c>
      <c r="C80" s="147" t="s">
        <v>3108</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
      <c r="A81" s="160">
        <v>55</v>
      </c>
      <c r="B81" s="161" t="str">
        <f t="shared" si="11"/>
        <v>O.K.</v>
      </c>
      <c r="C81" s="147" t="s">
        <v>3109</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
      <c r="A82" s="160">
        <v>56</v>
      </c>
      <c r="B82" s="161" t="str">
        <f t="shared" si="11"/>
        <v>O.K.</v>
      </c>
      <c r="C82" s="147" t="s">
        <v>3110</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
      <c r="A83" s="160">
        <v>57</v>
      </c>
      <c r="B83" s="161" t="str">
        <f t="shared" si="11"/>
        <v>O.K.</v>
      </c>
      <c r="C83" s="147" t="s">
        <v>3111</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
      <c r="A84" s="160">
        <v>58</v>
      </c>
      <c r="B84" s="161" t="str">
        <f t="shared" si="11"/>
        <v>O.K.</v>
      </c>
      <c r="C84" s="147" t="s">
        <v>3112</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
      <c r="A85" s="160">
        <v>59</v>
      </c>
      <c r="B85" s="161" t="str">
        <f t="shared" si="11"/>
        <v>O.K.</v>
      </c>
      <c r="C85" s="144" t="s">
        <v>3113</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
      <c r="A86" s="160">
        <v>60</v>
      </c>
      <c r="B86" s="161" t="str">
        <f t="shared" si="11"/>
        <v>O.K.</v>
      </c>
      <c r="C86" s="147" t="s">
        <v>3114</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
      <c r="A87" s="160">
        <v>61</v>
      </c>
      <c r="B87" s="161" t="str">
        <f t="shared" si="11"/>
        <v>O.K.</v>
      </c>
      <c r="C87" s="147" t="s">
        <v>3115</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
      <c r="A88" s="160">
        <v>62</v>
      </c>
      <c r="B88" s="161" t="str">
        <f t="shared" si="11"/>
        <v>O.K.</v>
      </c>
      <c r="C88" s="147" t="s">
        <v>3116</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
      <c r="A89" s="160">
        <v>63</v>
      </c>
      <c r="B89" s="161" t="str">
        <f t="shared" si="11"/>
        <v>O.K.</v>
      </c>
      <c r="C89" s="147" t="s">
        <v>3117</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
      <c r="A90" s="160">
        <v>64</v>
      </c>
      <c r="B90" s="161" t="str">
        <f t="shared" si="11"/>
        <v>O.K.</v>
      </c>
      <c r="C90" s="147" t="s">
        <v>3118</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
      <c r="A91" s="160">
        <v>65</v>
      </c>
      <c r="B91" s="161" t="str">
        <f t="shared" si="11"/>
        <v>O.K.</v>
      </c>
      <c r="C91" s="147" t="s">
        <v>3119</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
      <c r="A92" s="160">
        <v>66</v>
      </c>
      <c r="B92" s="161" t="str">
        <f t="shared" si="11"/>
        <v>O.K.</v>
      </c>
      <c r="C92" s="144" t="s">
        <v>3120</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
      <c r="A93" s="160">
        <v>67</v>
      </c>
      <c r="B93" s="161" t="str">
        <f t="shared" si="11"/>
        <v>O.K.</v>
      </c>
      <c r="C93" s="144" t="s">
        <v>3121</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
      <c r="A94" s="160">
        <v>68</v>
      </c>
      <c r="B94" s="161" t="str">
        <f t="shared" ref="B94:B162" si="14">IF(E94=1,"Pogreška",IF(F94=1,"Provjera","O.K."))</f>
        <v>O.K.</v>
      </c>
      <c r="C94" s="144" t="s">
        <v>3122</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
      <c r="A95" s="160">
        <v>69</v>
      </c>
      <c r="B95" s="161" t="str">
        <f t="shared" si="14"/>
        <v>O.K.</v>
      </c>
      <c r="C95" s="144" t="s">
        <v>3123</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
      <c r="A96" s="160">
        <v>70</v>
      </c>
      <c r="B96" s="161" t="str">
        <f t="shared" si="14"/>
        <v>O.K.</v>
      </c>
      <c r="C96" s="144" t="s">
        <v>3124</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
      <c r="A97" s="160">
        <v>71</v>
      </c>
      <c r="B97" s="161" t="str">
        <f t="shared" si="14"/>
        <v>O.K.</v>
      </c>
      <c r="C97" s="144" t="s">
        <v>3125</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
      <c r="A98" s="160">
        <v>72</v>
      </c>
      <c r="B98" s="161" t="str">
        <f t="shared" si="14"/>
        <v>O.K.</v>
      </c>
      <c r="C98" s="144" t="s">
        <v>3126</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
      <c r="A99" s="160">
        <v>73</v>
      </c>
      <c r="B99" s="161" t="str">
        <f t="shared" si="14"/>
        <v>O.K.</v>
      </c>
      <c r="C99" s="144" t="s">
        <v>3127</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
      <c r="A100" s="160">
        <v>74</v>
      </c>
      <c r="B100" s="161" t="str">
        <f t="shared" si="14"/>
        <v>O.K.</v>
      </c>
      <c r="C100" s="144" t="s">
        <v>3128</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
      <c r="A101" s="160">
        <v>75</v>
      </c>
      <c r="B101" s="161" t="str">
        <f t="shared" si="14"/>
        <v>O.K.</v>
      </c>
      <c r="C101" s="144" t="s">
        <v>3129</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
      <c r="A102" s="160">
        <v>76</v>
      </c>
      <c r="B102" s="161" t="str">
        <f t="shared" si="14"/>
        <v>O.K.</v>
      </c>
      <c r="C102" s="144" t="s">
        <v>3130</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
      <c r="A103" s="160">
        <v>77</v>
      </c>
      <c r="B103" s="161" t="str">
        <f t="shared" si="14"/>
        <v>O.K.</v>
      </c>
      <c r="C103" s="144" t="s">
        <v>3131</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
      <c r="A104" s="160">
        <v>78</v>
      </c>
      <c r="B104" s="161" t="str">
        <f t="shared" si="14"/>
        <v>O.K.</v>
      </c>
      <c r="C104" s="144" t="s">
        <v>3132</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
      <c r="A105" s="160">
        <v>79</v>
      </c>
      <c r="B105" s="161" t="str">
        <f t="shared" si="14"/>
        <v>O.K.</v>
      </c>
      <c r="C105" s="144" t="s">
        <v>3133</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
      <c r="A106" s="160">
        <v>80</v>
      </c>
      <c r="B106" s="161" t="str">
        <f t="shared" si="14"/>
        <v>O.K.</v>
      </c>
      <c r="C106" s="144" t="s">
        <v>3134</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
      <c r="A107" s="160">
        <v>81</v>
      </c>
      <c r="B107" s="161" t="str">
        <f t="shared" si="14"/>
        <v>O.K.</v>
      </c>
      <c r="C107" s="144" t="s">
        <v>3135</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
      <c r="A108" s="160">
        <v>82</v>
      </c>
      <c r="B108" s="161" t="str">
        <f t="shared" si="14"/>
        <v>O.K.</v>
      </c>
      <c r="C108" s="144" t="s">
        <v>3136</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
      <c r="A109" s="160">
        <v>83</v>
      </c>
      <c r="B109" s="161" t="str">
        <f t="shared" si="14"/>
        <v>O.K.</v>
      </c>
      <c r="C109" s="144" t="s">
        <v>3137</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
      <c r="A110" s="160">
        <v>84</v>
      </c>
      <c r="B110" s="161" t="str">
        <f t="shared" si="14"/>
        <v>O.K.</v>
      </c>
      <c r="C110" s="144" t="s">
        <v>3138</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
      <c r="A111" s="160">
        <v>85</v>
      </c>
      <c r="B111" s="161" t="str">
        <f t="shared" si="14"/>
        <v>O.K.</v>
      </c>
      <c r="C111" s="144" t="s">
        <v>3139</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
      <c r="A112" s="160">
        <v>86</v>
      </c>
      <c r="B112" s="161" t="str">
        <f t="shared" si="14"/>
        <v>O.K.</v>
      </c>
      <c r="C112" s="144" t="s">
        <v>3140</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
      <c r="A113" s="160">
        <v>87</v>
      </c>
      <c r="B113" s="161" t="str">
        <f t="shared" si="14"/>
        <v>O.K.</v>
      </c>
      <c r="C113" s="144" t="s">
        <v>3141</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
      <c r="A114" s="160">
        <v>88</v>
      </c>
      <c r="B114" s="161" t="str">
        <f t="shared" si="14"/>
        <v>O.K.</v>
      </c>
      <c r="C114" s="144" t="s">
        <v>3142</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
      <c r="A115" s="160">
        <v>89</v>
      </c>
      <c r="B115" s="161" t="str">
        <f t="shared" si="14"/>
        <v>O.K.</v>
      </c>
      <c r="C115" s="144" t="s">
        <v>3143</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
      <c r="A116" s="160">
        <v>90</v>
      </c>
      <c r="B116" s="161" t="str">
        <f t="shared" si="14"/>
        <v>O.K.</v>
      </c>
      <c r="C116" s="144" t="s">
        <v>3144</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
      <c r="A117" s="160">
        <v>91</v>
      </c>
      <c r="B117" s="161" t="str">
        <f t="shared" si="14"/>
        <v>O.K.</v>
      </c>
      <c r="C117" s="144" t="s">
        <v>3145</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
      <c r="A118" s="160">
        <v>92</v>
      </c>
      <c r="B118" s="161" t="str">
        <f t="shared" si="14"/>
        <v>O.K.</v>
      </c>
      <c r="C118" s="147" t="s">
        <v>3146</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
      <c r="A119" s="160">
        <v>93</v>
      </c>
      <c r="B119" s="161" t="str">
        <f t="shared" si="14"/>
        <v>O.K.</v>
      </c>
      <c r="C119" s="147" t="s">
        <v>3147</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
      <c r="A120" s="160">
        <v>94</v>
      </c>
      <c r="B120" s="161" t="str">
        <f t="shared" si="14"/>
        <v>O.K.</v>
      </c>
      <c r="C120" s="147" t="s">
        <v>3148</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
      <c r="A121" s="160">
        <v>95</v>
      </c>
      <c r="B121" s="161" t="str">
        <f t="shared" si="14"/>
        <v>O.K.</v>
      </c>
      <c r="C121" s="147" t="s">
        <v>3149</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
      <c r="A122" s="160">
        <v>96</v>
      </c>
      <c r="B122" s="161" t="str">
        <f t="shared" si="14"/>
        <v>O.K.</v>
      </c>
      <c r="C122" s="147" t="s">
        <v>3150</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
      <c r="A123" s="160">
        <v>97</v>
      </c>
      <c r="B123" s="161" t="str">
        <f t="shared" si="14"/>
        <v>O.K.</v>
      </c>
      <c r="C123" s="147" t="s">
        <v>3151</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
      <c r="A124" s="160">
        <v>98</v>
      </c>
      <c r="B124" s="161" t="str">
        <f t="shared" si="14"/>
        <v>O.K.</v>
      </c>
      <c r="C124" s="147" t="s">
        <v>3152</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
      <c r="A125" s="160">
        <v>99</v>
      </c>
      <c r="B125" s="161" t="str">
        <f t="shared" si="14"/>
        <v>O.K.</v>
      </c>
      <c r="C125" s="147" t="s">
        <v>3153</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
      <c r="A126" s="160">
        <v>100</v>
      </c>
      <c r="B126" s="161" t="str">
        <f t="shared" si="14"/>
        <v>O.K.</v>
      </c>
      <c r="C126" s="147" t="s">
        <v>3154</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
      <c r="A127" s="160">
        <v>101</v>
      </c>
      <c r="B127" s="161" t="str">
        <f t="shared" si="14"/>
        <v>O.K.</v>
      </c>
      <c r="C127" s="147" t="s">
        <v>3155</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
      <c r="A128" s="160">
        <v>102</v>
      </c>
      <c r="B128" s="161" t="str">
        <f t="shared" si="14"/>
        <v>O.K.</v>
      </c>
      <c r="C128" s="147" t="s">
        <v>3156</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
      <c r="A129" s="160">
        <v>103</v>
      </c>
      <c r="B129" s="161" t="str">
        <f t="shared" si="14"/>
        <v>O.K.</v>
      </c>
      <c r="C129" s="147" t="s">
        <v>3157</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
      <c r="A130" s="160">
        <v>104</v>
      </c>
      <c r="B130" s="161" t="str">
        <f t="shared" si="14"/>
        <v>O.K.</v>
      </c>
      <c r="C130" s="147" t="s">
        <v>3158</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
      <c r="A131" s="160">
        <v>105</v>
      </c>
      <c r="B131" s="161" t="str">
        <f t="shared" si="14"/>
        <v>O.K.</v>
      </c>
      <c r="C131" s="147" t="s">
        <v>3159</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
      <c r="A132" s="160">
        <v>106</v>
      </c>
      <c r="B132" s="161" t="str">
        <f t="shared" si="14"/>
        <v>O.K.</v>
      </c>
      <c r="C132" s="147" t="s">
        <v>3160</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
      <c r="A133" s="160">
        <v>107</v>
      </c>
      <c r="B133" s="161" t="str">
        <f t="shared" si="14"/>
        <v>O.K.</v>
      </c>
      <c r="C133" s="147" t="s">
        <v>3161</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
      <c r="A134" s="160">
        <v>108</v>
      </c>
      <c r="B134" s="161" t="str">
        <f t="shared" si="14"/>
        <v>O.K.</v>
      </c>
      <c r="C134" s="147" t="s">
        <v>3162</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
      <c r="A135" s="160">
        <v>109</v>
      </c>
      <c r="B135" s="161" t="str">
        <f t="shared" si="14"/>
        <v>O.K.</v>
      </c>
      <c r="C135" s="144" t="s">
        <v>3163</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
      <c r="A136" s="160">
        <v>110</v>
      </c>
      <c r="B136" s="161" t="str">
        <f t="shared" si="14"/>
        <v>O.K.</v>
      </c>
      <c r="C136" s="144" t="s">
        <v>3164</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
      <c r="A137" s="160">
        <v>111</v>
      </c>
      <c r="B137" s="161" t="str">
        <f t="shared" si="14"/>
        <v>O.K.</v>
      </c>
      <c r="C137" s="144" t="s">
        <v>3165</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
      <c r="A138" s="160">
        <v>112</v>
      </c>
      <c r="B138" s="161" t="str">
        <f t="shared" si="14"/>
        <v>O.K.</v>
      </c>
      <c r="C138" s="144" t="s">
        <v>3166</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
      <c r="A139" s="160">
        <v>113</v>
      </c>
      <c r="B139" s="161" t="str">
        <f t="shared" si="14"/>
        <v>O.K.</v>
      </c>
      <c r="C139" s="144" t="s">
        <v>3167</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
      <c r="A140" s="160">
        <v>114</v>
      </c>
      <c r="B140" s="161" t="str">
        <f t="shared" si="14"/>
        <v>O.K.</v>
      </c>
      <c r="C140" s="144" t="s">
        <v>3168</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
      <c r="A141" s="160">
        <v>115</v>
      </c>
      <c r="B141" s="161" t="str">
        <f t="shared" si="14"/>
        <v>O.K.</v>
      </c>
      <c r="C141" s="144" t="s">
        <v>3169</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
      <c r="A142" s="160">
        <v>116</v>
      </c>
      <c r="B142" s="161" t="str">
        <f t="shared" si="14"/>
        <v>O.K.</v>
      </c>
      <c r="C142" s="144" t="s">
        <v>3170</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
      <c r="A143" s="160">
        <v>117</v>
      </c>
      <c r="B143" s="161" t="str">
        <f t="shared" si="14"/>
        <v>O.K.</v>
      </c>
      <c r="C143" s="144" t="s">
        <v>3171</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
      <c r="A144" s="160">
        <v>118</v>
      </c>
      <c r="B144" s="161" t="str">
        <f t="shared" si="14"/>
        <v>O.K.</v>
      </c>
      <c r="C144" s="144" t="s">
        <v>3172</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
      <c r="A145" s="160">
        <v>119</v>
      </c>
      <c r="B145" s="161" t="str">
        <f t="shared" si="14"/>
        <v>O.K.</v>
      </c>
      <c r="C145" s="144" t="s">
        <v>3173</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
      <c r="A146" s="160">
        <v>120</v>
      </c>
      <c r="B146" s="161" t="str">
        <f t="shared" si="14"/>
        <v>O.K.</v>
      </c>
      <c r="C146" s="144" t="s">
        <v>3174</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
      <c r="A147" s="160">
        <v>121</v>
      </c>
      <c r="B147" s="161" t="str">
        <f t="shared" si="14"/>
        <v>O.K.</v>
      </c>
      <c r="C147" s="144" t="s">
        <v>3175</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
      <c r="A148" s="160">
        <v>122</v>
      </c>
      <c r="B148" s="161" t="str">
        <f t="shared" si="14"/>
        <v>O.K.</v>
      </c>
      <c r="C148" s="144" t="s">
        <v>3176</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
      <c r="A149" s="160">
        <v>123</v>
      </c>
      <c r="B149" s="161" t="str">
        <f t="shared" si="14"/>
        <v>O.K.</v>
      </c>
      <c r="C149" s="144" t="s">
        <v>3177</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
      <c r="A150" s="160">
        <v>124</v>
      </c>
      <c r="B150" s="161" t="str">
        <f t="shared" si="14"/>
        <v>O.K.</v>
      </c>
      <c r="C150" s="145" t="s">
        <v>3178</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
      <c r="A151" s="160">
        <v>125</v>
      </c>
      <c r="B151" s="161" t="str">
        <f t="shared" si="14"/>
        <v>O.K.</v>
      </c>
      <c r="C151" s="144" t="s">
        <v>3179</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
      <c r="A152" s="160">
        <v>126</v>
      </c>
      <c r="B152" s="161" t="str">
        <f t="shared" si="14"/>
        <v>O.K.</v>
      </c>
      <c r="C152" s="144" t="s">
        <v>3180</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
      <c r="A153" s="160">
        <v>127</v>
      </c>
      <c r="B153" s="161" t="str">
        <f t="shared" si="14"/>
        <v>O.K.</v>
      </c>
      <c r="C153" s="144" t="s">
        <v>3181</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
      <c r="A154" s="160">
        <v>128</v>
      </c>
      <c r="B154" s="161" t="str">
        <f t="shared" si="14"/>
        <v>O.K.</v>
      </c>
      <c r="C154" s="144" t="s">
        <v>3182</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
      <c r="A155" s="160">
        <v>129</v>
      </c>
      <c r="B155" s="161" t="str">
        <f t="shared" si="14"/>
        <v>O.K.</v>
      </c>
      <c r="C155" s="144" t="s">
        <v>3183</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
      <c r="A156" s="160">
        <v>130</v>
      </c>
      <c r="B156" s="161" t="str">
        <f t="shared" si="14"/>
        <v>O.K.</v>
      </c>
      <c r="C156" s="144" t="s">
        <v>3184</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
      <c r="A157" s="160">
        <v>131</v>
      </c>
      <c r="B157" s="161" t="str">
        <f t="shared" si="14"/>
        <v>O.K.</v>
      </c>
      <c r="C157" s="144" t="s">
        <v>3185</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
      <c r="A158" s="160">
        <v>132</v>
      </c>
      <c r="B158" s="161" t="str">
        <f t="shared" si="14"/>
        <v>O.K.</v>
      </c>
      <c r="C158" s="144" t="s">
        <v>3186</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
      <c r="A159" s="160">
        <v>133</v>
      </c>
      <c r="B159" s="161" t="str">
        <f t="shared" si="14"/>
        <v>O.K.</v>
      </c>
      <c r="C159" s="144" t="s">
        <v>3187</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
      <c r="A160" s="160">
        <v>135</v>
      </c>
      <c r="B160" s="161" t="str">
        <f t="shared" si="14"/>
        <v>O.K.</v>
      </c>
      <c r="C160" s="145" t="s">
        <v>3188</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3189</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3190</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3191</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3192</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3193</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3194</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3195</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3196</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3197</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3198</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3199</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3200</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3201</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3202</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3203</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3204</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3205</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3206</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3207</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3208</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3209</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3210</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3211</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3212</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3213</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3214</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3215</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3216</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3217</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3218</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3219</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3220</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3221</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3222</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3223</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3224</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3225</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3226</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3227</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3228</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3229</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3230</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3231</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3232</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3233</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3234</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3235</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3236</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3237</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3238</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3239</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3240</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O.K.</v>
      </c>
      <c r="C213" s="145" t="s">
        <v>3241</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
      <c r="A214" s="160">
        <v>177</v>
      </c>
      <c r="B214" s="161" t="str">
        <f t="shared" si="19"/>
        <v>O.K.</v>
      </c>
      <c r="C214" s="145" t="s">
        <v>3242</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3243</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O.K.</v>
      </c>
      <c r="C216" s="145" t="s">
        <v>3244</v>
      </c>
      <c r="D216" s="150"/>
      <c r="E216" s="87">
        <f t="shared" si="20"/>
        <v>0</v>
      </c>
      <c r="F216" s="87">
        <f t="shared" si="21"/>
        <v>0</v>
      </c>
      <c r="G216" s="87"/>
      <c r="H216" s="87"/>
      <c r="I216" s="87"/>
      <c r="J216" s="87"/>
      <c r="K216" s="87"/>
      <c r="L216" s="87">
        <f>IF(AND('PR-RAS'!D117&gt;0,SUM('PR-RAS'!D710:'PR-RAS'!D712)=0),1,0)</f>
        <v>0</v>
      </c>
      <c r="M216" s="87">
        <f>IF(AND('PR-RAS'!E117&gt;0,SUM('PR-RAS'!E710:'PR-RAS'!E712)=0),1,0)</f>
        <v>0</v>
      </c>
      <c r="N216" s="87"/>
      <c r="O216" s="87"/>
      <c r="P216" s="87"/>
    </row>
    <row r="217" spans="1:16" ht="30" customHeight="1" x14ac:dyDescent="0.2">
      <c r="A217" s="160">
        <v>180</v>
      </c>
      <c r="B217" s="161" t="str">
        <f t="shared" si="19"/>
        <v>O.K.</v>
      </c>
      <c r="C217" s="145" t="s">
        <v>3245</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
      <c r="A218" s="160">
        <v>181</v>
      </c>
      <c r="B218" s="161" t="str">
        <f t="shared" si="19"/>
        <v>Provjera</v>
      </c>
      <c r="C218" s="145" t="s">
        <v>3246</v>
      </c>
      <c r="D218" s="150"/>
      <c r="E218" s="87">
        <f t="shared" si="20"/>
        <v>0</v>
      </c>
      <c r="F218" s="87">
        <f t="shared" si="21"/>
        <v>1</v>
      </c>
      <c r="G218" s="87"/>
      <c r="H218" s="87"/>
      <c r="I218" s="87"/>
      <c r="J218" s="87"/>
      <c r="K218" s="87"/>
      <c r="L218" s="87">
        <f>IF(AND('PR-RAS'!D183&gt;0,'PR-RAS'!D720=0),1,0)</f>
        <v>1</v>
      </c>
      <c r="M218" s="87">
        <f>IF(AND('PR-RAS'!E183&gt;0,'PR-RAS'!E720=0),1,0)</f>
        <v>1</v>
      </c>
      <c r="N218" s="87"/>
      <c r="O218" s="87"/>
      <c r="P218" s="87"/>
    </row>
    <row r="219" spans="1:16" ht="32.25" customHeight="1" x14ac:dyDescent="0.2">
      <c r="A219" s="160">
        <v>182</v>
      </c>
      <c r="B219" s="161" t="str">
        <f t="shared" si="19"/>
        <v>O.K.</v>
      </c>
      <c r="C219" s="145" t="s">
        <v>3247</v>
      </c>
      <c r="D219" s="150"/>
      <c r="E219" s="87">
        <f t="shared" si="20"/>
        <v>0</v>
      </c>
      <c r="F219" s="87">
        <f t="shared" si="21"/>
        <v>0</v>
      </c>
      <c r="G219" s="87"/>
      <c r="H219" s="87"/>
      <c r="I219" s="87"/>
      <c r="J219" s="87"/>
      <c r="K219" s="87"/>
      <c r="L219" s="87">
        <f>IF(AND('PR-RAS'!D184&gt;0,SUM('PR-RAS'!D721:D723)=0),1,0)</f>
        <v>0</v>
      </c>
      <c r="M219" s="87">
        <f>IF(AND('PR-RAS'!E184&gt;0,SUM('PR-RAS'!E721:E723)=0),1,0)</f>
        <v>0</v>
      </c>
      <c r="N219" s="87"/>
      <c r="O219" s="87"/>
      <c r="P219" s="87"/>
    </row>
    <row r="220" spans="1:16" ht="30" customHeight="1" x14ac:dyDescent="0.2">
      <c r="A220" s="160">
        <v>183</v>
      </c>
      <c r="B220" s="161" t="str">
        <f t="shared" si="19"/>
        <v>Provjera</v>
      </c>
      <c r="C220" s="145" t="s">
        <v>3248</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Provjera</v>
      </c>
      <c r="C221" s="145" t="s">
        <v>3249</v>
      </c>
      <c r="D221" s="150"/>
      <c r="E221" s="87">
        <f t="shared" si="20"/>
        <v>0</v>
      </c>
      <c r="F221" s="87">
        <f t="shared" si="21"/>
        <v>1</v>
      </c>
      <c r="G221" s="87"/>
      <c r="H221" s="87"/>
      <c r="I221" s="87"/>
      <c r="J221" s="87"/>
      <c r="K221" s="87"/>
      <c r="L221" s="87">
        <f>IF(AND('PR-RAS'!D189&gt;0,'PR-RAS'!D725=0),1,0)</f>
        <v>1</v>
      </c>
      <c r="M221" s="87">
        <f>IF(AND('PR-RAS'!E189&gt;0,'PR-RAS'!E725=0),1,0)</f>
        <v>1</v>
      </c>
      <c r="N221" s="87"/>
      <c r="O221" s="87"/>
      <c r="P221" s="87"/>
    </row>
    <row r="222" spans="1:16" ht="30" customHeight="1" x14ac:dyDescent="0.2">
      <c r="A222" s="160">
        <v>185</v>
      </c>
      <c r="B222" s="161" t="str">
        <f t="shared" si="19"/>
        <v>Provjera</v>
      </c>
      <c r="C222" s="145" t="s">
        <v>3250</v>
      </c>
      <c r="D222" s="150"/>
      <c r="E222" s="87">
        <f t="shared" si="20"/>
        <v>0</v>
      </c>
      <c r="F222" s="87">
        <f t="shared" si="21"/>
        <v>1</v>
      </c>
      <c r="G222" s="87"/>
      <c r="H222" s="87"/>
      <c r="I222" s="87"/>
      <c r="J222" s="87"/>
      <c r="K222" s="87"/>
      <c r="L222" s="87">
        <f>IF(AND('PR-RAS'!D190&gt;0,'PR-RAS'!D726=0),1,0)</f>
        <v>1</v>
      </c>
      <c r="M222" s="87">
        <f>IF(AND('PR-RAS'!E190&gt;0,'PR-RAS'!E726=0),1,0)</f>
        <v>1</v>
      </c>
      <c r="N222" s="87"/>
      <c r="O222" s="87"/>
      <c r="P222" s="87"/>
    </row>
    <row r="223" spans="1:16" ht="43.5" customHeight="1" x14ac:dyDescent="0.2">
      <c r="A223" s="160">
        <v>186</v>
      </c>
      <c r="B223" s="161" t="str">
        <f t="shared" si="19"/>
        <v>O.K.</v>
      </c>
      <c r="C223" s="145" t="s">
        <v>3251</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3252</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3253</v>
      </c>
      <c r="D225" s="150"/>
      <c r="E225" s="87">
        <f t="shared" si="20"/>
        <v>0</v>
      </c>
      <c r="F225" s="87">
        <f t="shared" si="21"/>
        <v>0</v>
      </c>
      <c r="G225" s="87">
        <f>IF(ABS('PR-RAS'!D260-SUM('PR-RAS'!D815:D823)&gt;0),1,0)</f>
        <v>0</v>
      </c>
      <c r="H225" s="87">
        <f>IF(ABS('PR-RAS'!E260-SUM('PR-RAS'!E815:E823)&gt;0),1,0)</f>
        <v>0</v>
      </c>
      <c r="I225" s="87"/>
      <c r="J225" s="87"/>
      <c r="K225" s="87"/>
      <c r="L225" s="87"/>
      <c r="M225" s="87"/>
      <c r="N225" s="87"/>
      <c r="O225" s="87"/>
      <c r="P225" s="87"/>
    </row>
    <row r="226" spans="1:16" ht="30" customHeight="1" x14ac:dyDescent="0.2">
      <c r="A226" s="160">
        <v>189</v>
      </c>
      <c r="B226" s="161" t="str">
        <f t="shared" si="19"/>
        <v>O.K.</v>
      </c>
      <c r="C226" s="145" t="s">
        <v>3254</v>
      </c>
      <c r="D226" s="150"/>
      <c r="E226" s="87">
        <f t="shared" si="20"/>
        <v>0</v>
      </c>
      <c r="F226" s="87">
        <f t="shared" si="21"/>
        <v>0</v>
      </c>
      <c r="G226" s="87"/>
      <c r="H226" s="87"/>
      <c r="I226" s="87"/>
      <c r="J226" s="87"/>
      <c r="K226" s="87"/>
      <c r="L226" s="87">
        <f>IF(AND('PR-RAS'!D265&gt;0,'PR-RAS'!D829=0),1,0)</f>
        <v>0</v>
      </c>
      <c r="M226" s="87">
        <f>IF(AND('PR-RAS'!E265&gt;0,'PR-RAS'!E829=0),1,0)</f>
        <v>0</v>
      </c>
      <c r="N226" s="87"/>
      <c r="O226" s="87"/>
      <c r="P226" s="87"/>
    </row>
    <row r="227" spans="1:16" ht="33" customHeight="1" x14ac:dyDescent="0.2">
      <c r="A227" s="160">
        <v>190</v>
      </c>
      <c r="B227" s="161" t="str">
        <f t="shared" si="19"/>
        <v>O.K.</v>
      </c>
      <c r="C227" s="146" t="s">
        <v>3255</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3256</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3257</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3258</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3259</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3260</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3261</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3262</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3263</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3264</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3265</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3266</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3267</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3268</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3269</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3270</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3271</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3272</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3273</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3274</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3275</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3276</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3277</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3278</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3279</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3280</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3281</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3282</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3283</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3284</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3285</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3286</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3287</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3288</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3289</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3290</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3291</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3292</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3293</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3294</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3295</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3296</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3297</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3298</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3299</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3300</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3301</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3302</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402" t="s">
        <v>40</v>
      </c>
      <c r="B275" s="403"/>
      <c r="C275" s="404"/>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3303</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3304</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3305</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3306</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3307</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3308</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3309</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3310</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
      <c r="A284" s="160">
        <v>29</v>
      </c>
      <c r="B284" s="161" t="str">
        <f t="shared" si="25"/>
        <v>O.K.</v>
      </c>
      <c r="C284" s="143" t="s">
        <v>3311</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3312</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
      <c r="A286" s="160">
        <v>19</v>
      </c>
      <c r="B286" s="161" t="str">
        <f t="shared" si="27"/>
        <v>O.K.</v>
      </c>
      <c r="C286" s="212" t="s">
        <v>3313</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
      <c r="A287" s="160">
        <v>20</v>
      </c>
      <c r="B287" s="161" t="str">
        <f t="shared" si="27"/>
        <v>O.K.</v>
      </c>
      <c r="C287" s="212" t="s">
        <v>3314</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
      <c r="A288" s="160">
        <v>21</v>
      </c>
      <c r="B288" s="161" t="str">
        <f t="shared" si="27"/>
        <v>O.K.</v>
      </c>
      <c r="C288" s="212" t="s">
        <v>3315</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
      <c r="A289" s="160">
        <v>22</v>
      </c>
      <c r="B289" s="161" t="str">
        <f t="shared" si="27"/>
        <v>O.K.</v>
      </c>
      <c r="C289" s="143" t="s">
        <v>3316</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
      <c r="A290" s="160">
        <v>23</v>
      </c>
      <c r="B290" s="161" t="str">
        <f t="shared" si="27"/>
        <v>O.K.</v>
      </c>
      <c r="C290" s="143" t="s">
        <v>3317</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
      <c r="A291" s="160">
        <v>24</v>
      </c>
      <c r="B291" s="161" t="str">
        <f t="shared" si="27"/>
        <v>O.K.</v>
      </c>
      <c r="C291" s="143" t="s">
        <v>3318</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
      <c r="A292" s="160">
        <v>25</v>
      </c>
      <c r="B292" s="161" t="str">
        <f t="shared" si="27"/>
        <v>O.K.</v>
      </c>
      <c r="C292" s="143" t="s">
        <v>3319</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
      <c r="A293" s="402" t="s">
        <v>45</v>
      </c>
      <c r="B293" s="403"/>
      <c r="C293" s="404"/>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3320</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3321</v>
      </c>
      <c r="D295" s="150"/>
      <c r="E295" s="87">
        <f t="shared" si="31"/>
        <v>0</v>
      </c>
      <c r="F295" s="87">
        <f t="shared" si="32"/>
        <v>0</v>
      </c>
      <c r="G295" s="87">
        <f>IF(OBVEZE!D42&lt;&gt;OBVEZE!D43+OBVEZE!D101,1,0)</f>
        <v>0</v>
      </c>
      <c r="H295" s="87"/>
      <c r="I295" s="87"/>
      <c r="J295" s="87"/>
      <c r="K295" s="87"/>
      <c r="L295" s="87"/>
      <c r="M295" s="87"/>
      <c r="N295" s="87"/>
      <c r="O295" s="87"/>
      <c r="P295" s="87"/>
    </row>
    <row r="296" spans="1:16" ht="19.5" customHeight="1" x14ac:dyDescent="0.2">
      <c r="A296" s="402" t="s">
        <v>44</v>
      </c>
      <c r="B296" s="403"/>
      <c r="C296" s="404"/>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3320</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402" t="s">
        <v>3322</v>
      </c>
      <c r="B298" s="403"/>
      <c r="C298" s="404"/>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3320</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3323</v>
      </c>
    </row>
    <row r="1431" spans="10:12" ht="15.75" customHeight="1" x14ac:dyDescent="0.2"/>
    <row r="1432" spans="10:12" ht="15" customHeight="1" x14ac:dyDescent="0.2">
      <c r="K1432" s="58">
        <f>IF(ABS(OBVEZE!D42-OBVEZE!D43-OBVEZE!D101)&gt;0,1,0)</f>
        <v>0</v>
      </c>
    </row>
  </sheetData>
  <sheetProtection algorithmName="SHA-512" hashValue="8ii1BXVuBUxqFS2GHGpbp1WSJQcT7vUNTLZd26MLOjK6lXR6BxsSpDFLDc6y1f16Q86YqMIVenCyZdqteF1PYw==" saltValue="y1rFfrORNOtiVqqhWovoU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2022-04-04T19:59:02Z</cp:lastPrinted>
  <dcterms:created xsi:type="dcterms:W3CDTF">2022-04-01T05:14:30Z</dcterms:created>
  <dcterms:modified xsi:type="dcterms:W3CDTF">2022-04-13T12:22:36Z</dcterms:modified>
</cp:coreProperties>
</file>